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31.12.2020" sheetId="1" r:id="rId1"/>
  </sheets>
  <definedNames>
    <definedName name="_xlnm.Print_Titles" localSheetId="0">'31.12.2020'!$5:$5</definedName>
  </definedNames>
  <calcPr fullCalcOnLoad="1"/>
</workbook>
</file>

<file path=xl/sharedStrings.xml><?xml version="1.0" encoding="utf-8"?>
<sst xmlns="http://schemas.openxmlformats.org/spreadsheetml/2006/main" count="181" uniqueCount="96">
  <si>
    <t>Dział</t>
  </si>
  <si>
    <t>Rozdział</t>
  </si>
  <si>
    <t>Paragraf</t>
  </si>
  <si>
    <t>Treść</t>
  </si>
  <si>
    <t>010</t>
  </si>
  <si>
    <t>Rolnictwo i łowiectwo</t>
  </si>
  <si>
    <t>4210</t>
  </si>
  <si>
    <t>Zakup materiałów i wyposażenia</t>
  </si>
  <si>
    <t>4300</t>
  </si>
  <si>
    <t>Zakup usług pozostałych</t>
  </si>
  <si>
    <t>01095</t>
  </si>
  <si>
    <t>Pozostała działalność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</si>
  <si>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</si>
  <si>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</si>
  <si>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</si>
  <si>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</si>
  <si>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</si>
  <si>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</si>
  <si>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</si>
  <si>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</si>
  <si>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4430</t>
  </si>
  <si>
    <t>Różne opłaty i składki</t>
  </si>
  <si>
    <t>3020</t>
  </si>
  <si>
    <t>Wydatki osobowe niezaliczone do wynagrodzeń</t>
  </si>
  <si>
    <t>4040</t>
  </si>
  <si>
    <t>Dodatkowe wynagrodzenie roczne</t>
  </si>
  <si>
    <t>4280</t>
  </si>
  <si>
    <t>Zakup usług zdrowotnych</t>
  </si>
  <si>
    <t>4440</t>
  </si>
  <si>
    <t>Odpisy na zakładowy fundusz świadczeń socjalnych</t>
  </si>
  <si>
    <t>750</t>
  </si>
  <si>
    <t>Administracja publiczna</t>
  </si>
  <si>
    <t>75011</t>
  </si>
  <si>
    <t>Urzędy wojewódzkie</t>
  </si>
  <si>
    <t>4360</t>
  </si>
  <si>
    <t>4410</t>
  </si>
  <si>
    <t>Podróże służbowe krajowe</t>
  </si>
  <si>
    <t>4700</t>
  </si>
  <si>
    <t xml:space="preserve">Szkolenia pracowników niebędących członkami korpusu służby cywilnej 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</si>
  <si>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</si>
  <si>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</si>
  <si>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</si>
  <si>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</si>
  <si>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801</t>
  </si>
  <si>
    <t>Oświata i wychowanie</t>
  </si>
  <si>
    <t>4240</t>
  </si>
  <si>
    <t>852</t>
  </si>
  <si>
    <t>Pomoc społeczna</t>
  </si>
  <si>
    <t>3110</t>
  </si>
  <si>
    <t>Świadczenia społeczne</t>
  </si>
  <si>
    <t>4130</t>
  </si>
  <si>
    <t>85215</t>
  </si>
  <si>
    <t>Dodatki mieszkaniowe</t>
  </si>
  <si>
    <t>Opłaty z tytułu zakupu usług telekomunikacyjnych</t>
  </si>
  <si>
    <t>% wykonania</t>
  </si>
  <si>
    <t>Świadczenia rodzinne, świadczenia z funduszu alimentacyjneego oraz składki na ubezpieczenia emerytalne i rentowe  z ubezpieczenia społecznego</t>
  </si>
  <si>
    <t>1</t>
  </si>
  <si>
    <t>2</t>
  </si>
  <si>
    <t>3</t>
  </si>
  <si>
    <t>4</t>
  </si>
  <si>
    <t>5</t>
  </si>
  <si>
    <t>6</t>
  </si>
  <si>
    <t>7</t>
  </si>
  <si>
    <t>Zmiany w ciągu roku</t>
  </si>
  <si>
    <t>8</t>
  </si>
  <si>
    <t>9</t>
  </si>
  <si>
    <t>Wydatki 
niewygasajace</t>
  </si>
  <si>
    <t>10</t>
  </si>
  <si>
    <t>11</t>
  </si>
  <si>
    <t>Plan 
początkowy</t>
  </si>
  <si>
    <t>Plan 
po zmianach</t>
  </si>
  <si>
    <t>Wykonanie</t>
  </si>
  <si>
    <t>Załącznik Nr 4</t>
  </si>
  <si>
    <t>Wydatki
ogółem
(kol.8 + kol.9)</t>
  </si>
  <si>
    <t>Świadczenie wychowawcze</t>
  </si>
  <si>
    <t>Wydatki na zadania zlecone ogółem</t>
  </si>
  <si>
    <t>3030</t>
  </si>
  <si>
    <t>Różne wydatki na rzecz osób fizycznych</t>
  </si>
  <si>
    <t>855</t>
  </si>
  <si>
    <t>Rodzina</t>
  </si>
  <si>
    <t>85501</t>
  </si>
  <si>
    <t>85502</t>
  </si>
  <si>
    <t>85503</t>
  </si>
  <si>
    <t>Karta Dużej Rodziny</t>
  </si>
  <si>
    <t>Zakup środków dydaktycznych i książek</t>
  </si>
  <si>
    <t>80153</t>
  </si>
  <si>
    <t>Zapewnienie uczniom prawa do bezpłatnego dostępu do podręczników, materiałów edukacyjnych lub materiałów ćwiczeniowych</t>
  </si>
  <si>
    <t>85504</t>
  </si>
  <si>
    <t>Wspieranie rodziny</t>
  </si>
  <si>
    <t>85513</t>
  </si>
  <si>
    <t>Składki na ubezpieczenie zdrowotne opłacane za osoby pobierajace niektóre świadczenia rodzinne, zgodnie z przepisami ustawy o świadczeniach rodzinnych oraz za osoby pobierające zasiłki dla opiekunów, zgodnie z przepisami ustawy z dnia 4 kwietnia 2014 r. o ustaleniu i wypłacie zasiłków dla opiekunów</t>
  </si>
  <si>
    <t>Realizacja wydatków na zadania z zakresu administracji rządowej i innych zadań zleconych ustawami 
na dzień 31 grudnia 2020 roku</t>
  </si>
  <si>
    <t>75056</t>
  </si>
  <si>
    <t>Spis powszechny i inne</t>
  </si>
  <si>
    <t>Wybory Prezydenta Rzeczypospolitej Polskiej</t>
  </si>
  <si>
    <t>75107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</si>
</sst>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5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36" borderId="14" xfId="0" applyNumberFormat="1" applyFont="1" applyFill="1" applyBorder="1" applyAlignment="1" applyProtection="1">
      <alignment horizontal="right" vertical="center" wrapText="1"/>
      <protection locked="0"/>
    </xf>
    <xf numFmtId="10" fontId="8" fillId="34" borderId="11" xfId="0" applyNumberFormat="1" applyFont="1" applyFill="1" applyBorder="1" applyAlignment="1" applyProtection="1">
      <alignment horizontal="right" vertical="center" wrapText="1"/>
      <protection locked="0"/>
    </xf>
    <xf numFmtId="10" fontId="6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10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4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NumberFormat="1" applyFont="1" applyFill="1" applyBorder="1" applyAlignment="1" applyProtection="1">
      <alignment horizontal="left"/>
      <protection locked="0"/>
    </xf>
    <xf numFmtId="0" fontId="6" fillId="0" borderId="22" xfId="0" applyNumberFormat="1" applyFont="1" applyFill="1" applyBorder="1" applyAlignment="1" applyProtection="1">
      <alignment horizontal="left"/>
      <protection locked="0"/>
    </xf>
    <xf numFmtId="10" fontId="10" fillId="36" borderId="11" xfId="0" applyNumberFormat="1" applyFont="1" applyFill="1" applyBorder="1" applyAlignment="1" applyProtection="1">
      <alignment horizontal="right" vertical="center" wrapText="1"/>
      <protection locked="0"/>
    </xf>
    <xf numFmtId="164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10" fillId="36" borderId="26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27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8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3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32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showGridLines="0" tabSelected="1" view="pageBreakPreview" zoomScaleSheetLayoutView="100" workbookViewId="0" topLeftCell="A28">
      <selection activeCell="A38" sqref="A38:B38"/>
    </sheetView>
  </sheetViews>
  <sheetFormatPr defaultColWidth="9.33203125" defaultRowHeight="12.75"/>
  <cols>
    <col min="1" max="1" width="6.83203125" style="1" customWidth="1"/>
    <col min="2" max="2" width="8.83203125" style="1" bestFit="1" customWidth="1"/>
    <col min="3" max="3" width="8.66015625" style="1" customWidth="1"/>
    <col min="4" max="4" width="63.33203125" style="1" customWidth="1"/>
    <col min="5" max="5" width="16.83203125" style="1" customWidth="1"/>
    <col min="6" max="6" width="20" style="1" customWidth="1"/>
    <col min="7" max="10" width="16.83203125" style="1" customWidth="1"/>
    <col min="11" max="11" width="14.5" style="1" customWidth="1"/>
    <col min="12" max="16384" width="9.33203125" style="1" customWidth="1"/>
  </cols>
  <sheetData>
    <row r="1" spans="1:11" ht="15.75">
      <c r="A1" s="41" t="s">
        <v>72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42" customHeight="1">
      <c r="A2" s="42" t="s">
        <v>91</v>
      </c>
      <c r="B2" s="43"/>
      <c r="C2" s="43"/>
      <c r="D2" s="43"/>
      <c r="E2" s="43"/>
      <c r="F2" s="43"/>
      <c r="G2" s="43"/>
      <c r="H2" s="43"/>
      <c r="I2" s="43"/>
      <c r="J2" s="44"/>
      <c r="K2" s="44"/>
    </row>
    <row r="3" ht="13.5" customHeight="1"/>
    <row r="4" spans="1:11" ht="48.75" customHeight="1">
      <c r="A4" s="2" t="s">
        <v>0</v>
      </c>
      <c r="B4" s="2" t="s">
        <v>1</v>
      </c>
      <c r="C4" s="2" t="s">
        <v>2</v>
      </c>
      <c r="D4" s="3" t="s">
        <v>3</v>
      </c>
      <c r="E4" s="3" t="s">
        <v>69</v>
      </c>
      <c r="F4" s="3" t="s">
        <v>63</v>
      </c>
      <c r="G4" s="3" t="s">
        <v>70</v>
      </c>
      <c r="H4" s="4" t="s">
        <v>71</v>
      </c>
      <c r="I4" s="4" t="s">
        <v>66</v>
      </c>
      <c r="J4" s="4" t="s">
        <v>73</v>
      </c>
      <c r="K4" s="5" t="s">
        <v>54</v>
      </c>
    </row>
    <row r="5" spans="1:11" s="7" customFormat="1" ht="11.25" customHeight="1">
      <c r="A5" s="6" t="s">
        <v>56</v>
      </c>
      <c r="B5" s="6" t="s">
        <v>57</v>
      </c>
      <c r="C5" s="2" t="s">
        <v>58</v>
      </c>
      <c r="D5" s="2" t="s">
        <v>59</v>
      </c>
      <c r="E5" s="2" t="s">
        <v>60</v>
      </c>
      <c r="F5" s="2" t="s">
        <v>61</v>
      </c>
      <c r="G5" s="2" t="s">
        <v>62</v>
      </c>
      <c r="H5" s="5" t="s">
        <v>64</v>
      </c>
      <c r="I5" s="5" t="s">
        <v>65</v>
      </c>
      <c r="J5" s="5" t="s">
        <v>67</v>
      </c>
      <c r="K5" s="5" t="s">
        <v>68</v>
      </c>
    </row>
    <row r="6" spans="1:11" ht="16.5" customHeight="1">
      <c r="A6" s="30" t="s">
        <v>4</v>
      </c>
      <c r="B6" s="31"/>
      <c r="C6" s="32"/>
      <c r="D6" s="9" t="s">
        <v>5</v>
      </c>
      <c r="E6" s="10">
        <f aca="true" t="shared" si="0" ref="E6:J6">SUM(E7)</f>
        <v>0</v>
      </c>
      <c r="F6" s="10">
        <f t="shared" si="0"/>
        <v>702478.1599999999</v>
      </c>
      <c r="G6" s="10">
        <f t="shared" si="0"/>
        <v>702478.1599999999</v>
      </c>
      <c r="H6" s="10">
        <f t="shared" si="0"/>
        <v>701917.1599999999</v>
      </c>
      <c r="I6" s="10">
        <f t="shared" si="0"/>
        <v>0</v>
      </c>
      <c r="J6" s="10">
        <f t="shared" si="0"/>
        <v>701917.1599999999</v>
      </c>
      <c r="K6" s="19">
        <f aca="true" t="shared" si="1" ref="K6:K13">J6/G6</f>
        <v>0.999201398659853</v>
      </c>
    </row>
    <row r="7" spans="1:11" ht="16.5" customHeight="1">
      <c r="A7" s="24"/>
      <c r="B7" s="25" t="s">
        <v>10</v>
      </c>
      <c r="C7" s="26"/>
      <c r="D7" s="13" t="s">
        <v>11</v>
      </c>
      <c r="E7" s="14">
        <f aca="true" t="shared" si="2" ref="E7:J7">SUM(E8:E13)</f>
        <v>0</v>
      </c>
      <c r="F7" s="14">
        <f t="shared" si="2"/>
        <v>702478.1599999999</v>
      </c>
      <c r="G7" s="14">
        <f t="shared" si="2"/>
        <v>702478.1599999999</v>
      </c>
      <c r="H7" s="27">
        <f t="shared" si="2"/>
        <v>701917.1599999999</v>
      </c>
      <c r="I7" s="27">
        <f t="shared" si="2"/>
        <v>0</v>
      </c>
      <c r="J7" s="27">
        <f t="shared" si="2"/>
        <v>701917.1599999999</v>
      </c>
      <c r="K7" s="20">
        <f t="shared" si="1"/>
        <v>0.999201398659853</v>
      </c>
    </row>
    <row r="8" spans="1:11" ht="16.5" customHeight="1">
      <c r="A8" s="24"/>
      <c r="B8" s="28"/>
      <c r="C8" s="29" t="s">
        <v>12</v>
      </c>
      <c r="D8" s="16" t="s">
        <v>13</v>
      </c>
      <c r="E8" s="17">
        <v>0</v>
      </c>
      <c r="F8" s="17">
        <f aca="true" t="shared" si="3" ref="F8:F13">G8-E8</f>
        <v>9024.03</v>
      </c>
      <c r="G8" s="17">
        <v>9024.03</v>
      </c>
      <c r="H8" s="22">
        <v>9018.73</v>
      </c>
      <c r="I8" s="22">
        <v>0</v>
      </c>
      <c r="J8" s="22">
        <f aca="true" t="shared" si="4" ref="J8:J13">H8+I8</f>
        <v>9018.73</v>
      </c>
      <c r="K8" s="23">
        <f t="shared" si="1"/>
        <v>0.9994126792574934</v>
      </c>
    </row>
    <row r="9" spans="1:11" ht="16.5" customHeight="1">
      <c r="A9" s="24"/>
      <c r="B9" s="28"/>
      <c r="C9" s="29" t="s">
        <v>14</v>
      </c>
      <c r="D9" s="16" t="s">
        <v>15</v>
      </c>
      <c r="E9" s="17">
        <v>0</v>
      </c>
      <c r="F9" s="17">
        <f t="shared" si="3"/>
        <v>1577.15</v>
      </c>
      <c r="G9" s="17">
        <v>1577.15</v>
      </c>
      <c r="H9" s="22">
        <v>1575.6</v>
      </c>
      <c r="I9" s="22">
        <v>0</v>
      </c>
      <c r="J9" s="22">
        <f t="shared" si="4"/>
        <v>1575.6</v>
      </c>
      <c r="K9" s="23">
        <f t="shared" si="1"/>
        <v>0.9990172145959483</v>
      </c>
    </row>
    <row r="10" spans="1:11" ht="16.5" customHeight="1">
      <c r="A10" s="24"/>
      <c r="B10" s="28"/>
      <c r="C10" s="29" t="s">
        <v>16</v>
      </c>
      <c r="D10" s="16" t="s">
        <v>17</v>
      </c>
      <c r="E10" s="17">
        <v>0</v>
      </c>
      <c r="F10" s="17">
        <f t="shared" si="3"/>
        <v>213.16</v>
      </c>
      <c r="G10" s="17">
        <v>213.16</v>
      </c>
      <c r="H10" s="22">
        <v>209.01</v>
      </c>
      <c r="I10" s="22">
        <v>0</v>
      </c>
      <c r="J10" s="22">
        <f t="shared" si="4"/>
        <v>209.01</v>
      </c>
      <c r="K10" s="23">
        <f t="shared" si="1"/>
        <v>0.9805310564833928</v>
      </c>
    </row>
    <row r="11" spans="1:11" ht="16.5" customHeight="1">
      <c r="A11" s="24"/>
      <c r="B11" s="28"/>
      <c r="C11" s="29" t="s">
        <v>6</v>
      </c>
      <c r="D11" s="16" t="s">
        <v>7</v>
      </c>
      <c r="E11" s="17">
        <v>0</v>
      </c>
      <c r="F11" s="17">
        <f t="shared" si="3"/>
        <v>571.24</v>
      </c>
      <c r="G11" s="17">
        <v>571.24</v>
      </c>
      <c r="H11" s="22">
        <v>571.24</v>
      </c>
      <c r="I11" s="22">
        <v>0</v>
      </c>
      <c r="J11" s="22">
        <f t="shared" si="4"/>
        <v>571.24</v>
      </c>
      <c r="K11" s="23">
        <f t="shared" si="1"/>
        <v>1</v>
      </c>
    </row>
    <row r="12" spans="1:11" ht="16.5" customHeight="1">
      <c r="A12" s="24"/>
      <c r="B12" s="28"/>
      <c r="C12" s="29" t="s">
        <v>8</v>
      </c>
      <c r="D12" s="16" t="s">
        <v>9</v>
      </c>
      <c r="E12" s="17">
        <v>0</v>
      </c>
      <c r="F12" s="17">
        <f t="shared" si="3"/>
        <v>2388.5</v>
      </c>
      <c r="G12" s="17">
        <v>2388.5</v>
      </c>
      <c r="H12" s="22">
        <v>2388.5</v>
      </c>
      <c r="I12" s="22">
        <v>0</v>
      </c>
      <c r="J12" s="22">
        <f t="shared" si="4"/>
        <v>2388.5</v>
      </c>
      <c r="K12" s="23">
        <f t="shared" si="1"/>
        <v>1</v>
      </c>
    </row>
    <row r="13" spans="1:11" ht="16.5" customHeight="1">
      <c r="A13" s="24"/>
      <c r="B13" s="28"/>
      <c r="C13" s="29" t="s">
        <v>20</v>
      </c>
      <c r="D13" s="16" t="s">
        <v>21</v>
      </c>
      <c r="E13" s="17">
        <v>0</v>
      </c>
      <c r="F13" s="17">
        <f t="shared" si="3"/>
        <v>688704.08</v>
      </c>
      <c r="G13" s="17">
        <v>688704.08</v>
      </c>
      <c r="H13" s="22">
        <v>688154.08</v>
      </c>
      <c r="I13" s="22">
        <v>0</v>
      </c>
      <c r="J13" s="22">
        <f t="shared" si="4"/>
        <v>688154.08</v>
      </c>
      <c r="K13" s="23">
        <f t="shared" si="1"/>
        <v>0.9992013986616719</v>
      </c>
    </row>
    <row r="14" spans="1:11" ht="16.5" customHeight="1">
      <c r="A14" s="8" t="s">
        <v>30</v>
      </c>
      <c r="B14" s="8"/>
      <c r="C14" s="8"/>
      <c r="D14" s="9" t="s">
        <v>31</v>
      </c>
      <c r="E14" s="10">
        <f aca="true" t="shared" si="5" ref="E14:J14">SUM(E15,E22)</f>
        <v>70723</v>
      </c>
      <c r="F14" s="10">
        <f t="shared" si="5"/>
        <v>39877</v>
      </c>
      <c r="G14" s="10">
        <f t="shared" si="5"/>
        <v>110600</v>
      </c>
      <c r="H14" s="10">
        <f t="shared" si="5"/>
        <v>104556.3</v>
      </c>
      <c r="I14" s="10">
        <f t="shared" si="5"/>
        <v>0</v>
      </c>
      <c r="J14" s="10">
        <f t="shared" si="5"/>
        <v>104556.3</v>
      </c>
      <c r="K14" s="19">
        <f aca="true" t="shared" si="6" ref="K14:K21">J14/G14</f>
        <v>0.9453553345388789</v>
      </c>
    </row>
    <row r="15" spans="1:11" ht="16.5" customHeight="1">
      <c r="A15" s="11"/>
      <c r="B15" s="12" t="s">
        <v>32</v>
      </c>
      <c r="C15" s="12"/>
      <c r="D15" s="13" t="s">
        <v>33</v>
      </c>
      <c r="E15" s="14">
        <f aca="true" t="shared" si="7" ref="E15:J15">SUM(E16:E21)</f>
        <v>70723</v>
      </c>
      <c r="F15" s="14">
        <f t="shared" si="7"/>
        <v>12553</v>
      </c>
      <c r="G15" s="14">
        <f t="shared" si="7"/>
        <v>83276</v>
      </c>
      <c r="H15" s="14">
        <f t="shared" si="7"/>
        <v>83276</v>
      </c>
      <c r="I15" s="14">
        <f t="shared" si="7"/>
        <v>0</v>
      </c>
      <c r="J15" s="14">
        <f t="shared" si="7"/>
        <v>83276</v>
      </c>
      <c r="K15" s="20">
        <f t="shared" si="6"/>
        <v>1</v>
      </c>
    </row>
    <row r="16" spans="1:11" ht="16.5" customHeight="1">
      <c r="A16" s="11"/>
      <c r="B16" s="11"/>
      <c r="C16" s="15" t="s">
        <v>12</v>
      </c>
      <c r="D16" s="16" t="s">
        <v>13</v>
      </c>
      <c r="E16" s="17">
        <v>48020</v>
      </c>
      <c r="F16" s="17">
        <f aca="true" t="shared" si="8" ref="F16:F21">G16-E16</f>
        <v>11920.32</v>
      </c>
      <c r="G16" s="17">
        <v>59940.32</v>
      </c>
      <c r="H16" s="22">
        <v>59940.32</v>
      </c>
      <c r="I16" s="22">
        <v>0</v>
      </c>
      <c r="J16" s="22">
        <f aca="true" t="shared" si="9" ref="J16:J21">H16+I16</f>
        <v>59940.32</v>
      </c>
      <c r="K16" s="23">
        <f t="shared" si="6"/>
        <v>1</v>
      </c>
    </row>
    <row r="17" spans="1:11" ht="16.5" customHeight="1">
      <c r="A17" s="11"/>
      <c r="B17" s="11"/>
      <c r="C17" s="15" t="s">
        <v>24</v>
      </c>
      <c r="D17" s="16" t="s">
        <v>25</v>
      </c>
      <c r="E17" s="17">
        <v>11000</v>
      </c>
      <c r="F17" s="17">
        <f t="shared" si="8"/>
        <v>-1740.9099999999999</v>
      </c>
      <c r="G17" s="17">
        <v>9259.09</v>
      </c>
      <c r="H17" s="22">
        <v>9259.09</v>
      </c>
      <c r="I17" s="22">
        <v>0</v>
      </c>
      <c r="J17" s="22">
        <f t="shared" si="9"/>
        <v>9259.09</v>
      </c>
      <c r="K17" s="23">
        <f t="shared" si="6"/>
        <v>1</v>
      </c>
    </row>
    <row r="18" spans="1:11" ht="16.5" customHeight="1">
      <c r="A18" s="11"/>
      <c r="B18" s="11"/>
      <c r="C18" s="15" t="s">
        <v>14</v>
      </c>
      <c r="D18" s="16" t="s">
        <v>15</v>
      </c>
      <c r="E18" s="17">
        <v>10258</v>
      </c>
      <c r="F18" s="17">
        <f t="shared" si="8"/>
        <v>2081.26</v>
      </c>
      <c r="G18" s="17">
        <v>12339.26</v>
      </c>
      <c r="H18" s="22">
        <v>12339.26</v>
      </c>
      <c r="I18" s="22">
        <v>0</v>
      </c>
      <c r="J18" s="22">
        <f t="shared" si="9"/>
        <v>12339.26</v>
      </c>
      <c r="K18" s="23">
        <f t="shared" si="6"/>
        <v>1</v>
      </c>
    </row>
    <row r="19" spans="1:11" ht="16.5" customHeight="1">
      <c r="A19" s="11"/>
      <c r="B19" s="11"/>
      <c r="C19" s="15" t="s">
        <v>16</v>
      </c>
      <c r="D19" s="16" t="s">
        <v>17</v>
      </c>
      <c r="E19" s="17">
        <v>1445</v>
      </c>
      <c r="F19" s="17">
        <f t="shared" si="8"/>
        <v>292.3299999999999</v>
      </c>
      <c r="G19" s="17">
        <v>1737.33</v>
      </c>
      <c r="H19" s="22">
        <v>1737.33</v>
      </c>
      <c r="I19" s="22">
        <v>0</v>
      </c>
      <c r="J19" s="22">
        <f t="shared" si="9"/>
        <v>1737.33</v>
      </c>
      <c r="K19" s="23">
        <f t="shared" si="6"/>
        <v>1</v>
      </c>
    </row>
    <row r="20" spans="1:11" ht="16.5" customHeight="1" hidden="1">
      <c r="A20" s="24"/>
      <c r="B20" s="28"/>
      <c r="C20" s="29" t="s">
        <v>6</v>
      </c>
      <c r="D20" s="16" t="s">
        <v>7</v>
      </c>
      <c r="E20" s="17">
        <v>0</v>
      </c>
      <c r="F20" s="17">
        <f t="shared" si="8"/>
        <v>0</v>
      </c>
      <c r="G20" s="17"/>
      <c r="H20" s="22"/>
      <c r="I20" s="22">
        <v>0</v>
      </c>
      <c r="J20" s="22">
        <f t="shared" si="9"/>
        <v>0</v>
      </c>
      <c r="K20" s="23" t="e">
        <f t="shared" si="6"/>
        <v>#DIV/0!</v>
      </c>
    </row>
    <row r="21" spans="1:11" ht="16.5" customHeight="1" hidden="1">
      <c r="A21" s="24"/>
      <c r="B21" s="28"/>
      <c r="C21" s="29" t="s">
        <v>8</v>
      </c>
      <c r="D21" s="16" t="s">
        <v>9</v>
      </c>
      <c r="E21" s="17">
        <v>0</v>
      </c>
      <c r="F21" s="17">
        <f t="shared" si="8"/>
        <v>0</v>
      </c>
      <c r="G21" s="17"/>
      <c r="H21" s="22"/>
      <c r="I21" s="22">
        <v>0</v>
      </c>
      <c r="J21" s="22">
        <f t="shared" si="9"/>
        <v>0</v>
      </c>
      <c r="K21" s="23" t="e">
        <f t="shared" si="6"/>
        <v>#DIV/0!</v>
      </c>
    </row>
    <row r="22" spans="1:11" ht="18" customHeight="1">
      <c r="A22" s="38"/>
      <c r="B22" s="12" t="s">
        <v>92</v>
      </c>
      <c r="C22" s="12"/>
      <c r="D22" s="13" t="s">
        <v>93</v>
      </c>
      <c r="E22" s="14">
        <f aca="true" t="shared" si="10" ref="E22:J22">SUM(E23,E24)</f>
        <v>0</v>
      </c>
      <c r="F22" s="14">
        <f t="shared" si="10"/>
        <v>27324</v>
      </c>
      <c r="G22" s="14">
        <f t="shared" si="10"/>
        <v>27324</v>
      </c>
      <c r="H22" s="14">
        <f t="shared" si="10"/>
        <v>21280.3</v>
      </c>
      <c r="I22" s="14">
        <f t="shared" si="10"/>
        <v>0</v>
      </c>
      <c r="J22" s="14">
        <f t="shared" si="10"/>
        <v>21280.3</v>
      </c>
      <c r="K22" s="20">
        <f aca="true" t="shared" si="11" ref="K22:K27">J22/G22</f>
        <v>0.7788134972917581</v>
      </c>
    </row>
    <row r="23" spans="1:11" ht="16.5" customHeight="1">
      <c r="A23" s="38"/>
      <c r="B23" s="11"/>
      <c r="C23" s="15" t="s">
        <v>12</v>
      </c>
      <c r="D23" s="16" t="s">
        <v>13</v>
      </c>
      <c r="E23" s="17">
        <v>0</v>
      </c>
      <c r="F23" s="17">
        <f>G23-E23</f>
        <v>26339</v>
      </c>
      <c r="G23" s="17">
        <v>26339</v>
      </c>
      <c r="H23" s="22">
        <v>20339</v>
      </c>
      <c r="I23" s="22">
        <v>0</v>
      </c>
      <c r="J23" s="22">
        <f>H23+I23</f>
        <v>20339</v>
      </c>
      <c r="K23" s="23">
        <f t="shared" si="11"/>
        <v>0.7722009187896276</v>
      </c>
    </row>
    <row r="24" spans="1:11" ht="16.5" customHeight="1">
      <c r="A24" s="38"/>
      <c r="B24" s="11"/>
      <c r="C24" s="29" t="s">
        <v>6</v>
      </c>
      <c r="D24" s="16" t="s">
        <v>7</v>
      </c>
      <c r="E24" s="17">
        <v>0</v>
      </c>
      <c r="F24" s="17">
        <f>G24-E24</f>
        <v>985</v>
      </c>
      <c r="G24" s="17">
        <v>985</v>
      </c>
      <c r="H24" s="22">
        <v>941.3</v>
      </c>
      <c r="I24" s="22">
        <v>0</v>
      </c>
      <c r="J24" s="22">
        <f>H24+I24</f>
        <v>941.3</v>
      </c>
      <c r="K24" s="23">
        <f t="shared" si="11"/>
        <v>0.9556345177664974</v>
      </c>
    </row>
    <row r="25" spans="1:11" ht="27" customHeight="1">
      <c r="A25" s="8" t="s">
        <v>39</v>
      </c>
      <c r="B25" s="8"/>
      <c r="C25" s="8"/>
      <c r="D25" s="9" t="s">
        <v>40</v>
      </c>
      <c r="E25" s="10">
        <f aca="true" t="shared" si="12" ref="E25:J25">E26+E28</f>
        <v>1848</v>
      </c>
      <c r="F25" s="10">
        <f t="shared" si="12"/>
        <v>60719</v>
      </c>
      <c r="G25" s="10">
        <f t="shared" si="12"/>
        <v>62567</v>
      </c>
      <c r="H25" s="10">
        <f t="shared" si="12"/>
        <v>62567</v>
      </c>
      <c r="I25" s="10">
        <f t="shared" si="12"/>
        <v>0</v>
      </c>
      <c r="J25" s="10">
        <f t="shared" si="12"/>
        <v>62567</v>
      </c>
      <c r="K25" s="19">
        <f t="shared" si="11"/>
        <v>1</v>
      </c>
    </row>
    <row r="26" spans="1:11" ht="27" customHeight="1">
      <c r="A26" s="11"/>
      <c r="B26" s="12" t="s">
        <v>41</v>
      </c>
      <c r="C26" s="12"/>
      <c r="D26" s="13" t="s">
        <v>42</v>
      </c>
      <c r="E26" s="14">
        <f aca="true" t="shared" si="13" ref="E26:J26">SUM(E27:E27)</f>
        <v>1848</v>
      </c>
      <c r="F26" s="14">
        <f t="shared" si="13"/>
        <v>0</v>
      </c>
      <c r="G26" s="14">
        <f t="shared" si="13"/>
        <v>1848</v>
      </c>
      <c r="H26" s="14">
        <f t="shared" si="13"/>
        <v>1848</v>
      </c>
      <c r="I26" s="14">
        <f t="shared" si="13"/>
        <v>0</v>
      </c>
      <c r="J26" s="14">
        <f t="shared" si="13"/>
        <v>1848</v>
      </c>
      <c r="K26" s="20">
        <f t="shared" si="11"/>
        <v>1</v>
      </c>
    </row>
    <row r="27" spans="1:11" ht="16.5" customHeight="1">
      <c r="A27" s="11"/>
      <c r="B27" s="21"/>
      <c r="C27" s="15" t="s">
        <v>8</v>
      </c>
      <c r="D27" s="16" t="s">
        <v>9</v>
      </c>
      <c r="E27" s="17">
        <v>1848</v>
      </c>
      <c r="F27" s="17">
        <f>G27-E27</f>
        <v>0</v>
      </c>
      <c r="G27" s="17">
        <v>1848</v>
      </c>
      <c r="H27" s="22">
        <v>1848</v>
      </c>
      <c r="I27" s="22">
        <v>0</v>
      </c>
      <c r="J27" s="22">
        <f>H27+I27</f>
        <v>1848</v>
      </c>
      <c r="K27" s="23">
        <f t="shared" si="11"/>
        <v>1</v>
      </c>
    </row>
    <row r="28" spans="1:11" ht="12.75">
      <c r="A28" s="39"/>
      <c r="B28" s="37" t="s">
        <v>95</v>
      </c>
      <c r="C28" s="26"/>
      <c r="D28" s="13" t="s">
        <v>94</v>
      </c>
      <c r="E28" s="14">
        <f aca="true" t="shared" si="14" ref="E28:J28">SUM(E29:E36)</f>
        <v>0</v>
      </c>
      <c r="F28" s="14">
        <f t="shared" si="14"/>
        <v>60719</v>
      </c>
      <c r="G28" s="14">
        <f t="shared" si="14"/>
        <v>60719</v>
      </c>
      <c r="H28" s="27">
        <f t="shared" si="14"/>
        <v>60719</v>
      </c>
      <c r="I28" s="27">
        <f t="shared" si="14"/>
        <v>0</v>
      </c>
      <c r="J28" s="27">
        <f t="shared" si="14"/>
        <v>60719</v>
      </c>
      <c r="K28" s="20">
        <f aca="true" t="shared" si="15" ref="K28:K34">J28/G28</f>
        <v>1</v>
      </c>
    </row>
    <row r="29" spans="1:11" ht="16.5" customHeight="1">
      <c r="A29" s="24"/>
      <c r="B29" s="28"/>
      <c r="C29" s="29" t="s">
        <v>76</v>
      </c>
      <c r="D29" s="16" t="s">
        <v>77</v>
      </c>
      <c r="E29" s="17">
        <v>0</v>
      </c>
      <c r="F29" s="17">
        <f aca="true" t="shared" si="16" ref="F29:F36">G29-E29</f>
        <v>37400</v>
      </c>
      <c r="G29" s="17">
        <v>37400</v>
      </c>
      <c r="H29" s="22">
        <v>37400</v>
      </c>
      <c r="I29" s="22">
        <v>0</v>
      </c>
      <c r="J29" s="22">
        <f aca="true" t="shared" si="17" ref="J29:J36">H29+I29</f>
        <v>37400</v>
      </c>
      <c r="K29" s="23">
        <f t="shared" si="15"/>
        <v>1</v>
      </c>
    </row>
    <row r="30" spans="1:11" ht="16.5" customHeight="1">
      <c r="A30" s="24"/>
      <c r="B30" s="28"/>
      <c r="C30" s="29" t="s">
        <v>12</v>
      </c>
      <c r="D30" s="16" t="s">
        <v>13</v>
      </c>
      <c r="E30" s="17">
        <v>0</v>
      </c>
      <c r="F30" s="17">
        <f t="shared" si="16"/>
        <v>11913.58</v>
      </c>
      <c r="G30" s="17">
        <v>11913.58</v>
      </c>
      <c r="H30" s="22">
        <v>11913.58</v>
      </c>
      <c r="I30" s="22">
        <v>0</v>
      </c>
      <c r="J30" s="22">
        <f t="shared" si="17"/>
        <v>11913.58</v>
      </c>
      <c r="K30" s="23">
        <f>J30/G30</f>
        <v>1</v>
      </c>
    </row>
    <row r="31" spans="1:11" ht="16.5" customHeight="1">
      <c r="A31" s="24"/>
      <c r="B31" s="28"/>
      <c r="C31" s="29" t="s">
        <v>14</v>
      </c>
      <c r="D31" s="16" t="s">
        <v>15</v>
      </c>
      <c r="E31" s="17">
        <v>0</v>
      </c>
      <c r="F31" s="17">
        <f t="shared" si="16"/>
        <v>2290.95</v>
      </c>
      <c r="G31" s="17">
        <v>2290.95</v>
      </c>
      <c r="H31" s="22">
        <v>2290.95</v>
      </c>
      <c r="I31" s="22">
        <v>0</v>
      </c>
      <c r="J31" s="22">
        <f t="shared" si="17"/>
        <v>2290.95</v>
      </c>
      <c r="K31" s="23">
        <f t="shared" si="15"/>
        <v>1</v>
      </c>
    </row>
    <row r="32" spans="1:11" ht="16.5" customHeight="1">
      <c r="A32" s="24"/>
      <c r="B32" s="28"/>
      <c r="C32" s="29" t="s">
        <v>16</v>
      </c>
      <c r="D32" s="16" t="s">
        <v>17</v>
      </c>
      <c r="E32" s="17">
        <v>0</v>
      </c>
      <c r="F32" s="17">
        <f t="shared" si="16"/>
        <v>311.49</v>
      </c>
      <c r="G32" s="17">
        <v>311.49</v>
      </c>
      <c r="H32" s="22">
        <v>311.49</v>
      </c>
      <c r="I32" s="22">
        <v>0</v>
      </c>
      <c r="J32" s="22">
        <f t="shared" si="17"/>
        <v>311.49</v>
      </c>
      <c r="K32" s="23">
        <f t="shared" si="15"/>
        <v>1</v>
      </c>
    </row>
    <row r="33" spans="1:11" ht="16.5" customHeight="1">
      <c r="A33" s="24"/>
      <c r="B33" s="28"/>
      <c r="C33" s="29" t="s">
        <v>18</v>
      </c>
      <c r="D33" s="16" t="s">
        <v>19</v>
      </c>
      <c r="E33" s="17">
        <v>0</v>
      </c>
      <c r="F33" s="17">
        <f t="shared" si="16"/>
        <v>4400</v>
      </c>
      <c r="G33" s="17">
        <v>4400</v>
      </c>
      <c r="H33" s="22">
        <v>4400</v>
      </c>
      <c r="I33" s="22">
        <v>0</v>
      </c>
      <c r="J33" s="22">
        <f t="shared" si="17"/>
        <v>4400</v>
      </c>
      <c r="K33" s="23">
        <f>J33/G33</f>
        <v>1</v>
      </c>
    </row>
    <row r="34" spans="1:11" ht="16.5" customHeight="1">
      <c r="A34" s="24"/>
      <c r="B34" s="28"/>
      <c r="C34" s="29" t="s">
        <v>6</v>
      </c>
      <c r="D34" s="16" t="s">
        <v>7</v>
      </c>
      <c r="E34" s="17">
        <v>0</v>
      </c>
      <c r="F34" s="17">
        <f t="shared" si="16"/>
        <v>2912.98</v>
      </c>
      <c r="G34" s="17">
        <v>2912.98</v>
      </c>
      <c r="H34" s="22">
        <v>2912.98</v>
      </c>
      <c r="I34" s="22">
        <v>0</v>
      </c>
      <c r="J34" s="22">
        <f t="shared" si="17"/>
        <v>2912.98</v>
      </c>
      <c r="K34" s="23">
        <f t="shared" si="15"/>
        <v>1</v>
      </c>
    </row>
    <row r="35" spans="1:11" ht="16.5" customHeight="1">
      <c r="A35" s="11"/>
      <c r="B35" s="11"/>
      <c r="C35" s="15" t="s">
        <v>8</v>
      </c>
      <c r="D35" s="16" t="s">
        <v>9</v>
      </c>
      <c r="E35" s="17">
        <v>0</v>
      </c>
      <c r="F35" s="17">
        <f t="shared" si="16"/>
        <v>1200</v>
      </c>
      <c r="G35" s="17">
        <v>1200</v>
      </c>
      <c r="H35" s="22">
        <v>1200</v>
      </c>
      <c r="I35" s="22">
        <v>0</v>
      </c>
      <c r="J35" s="22">
        <f t="shared" si="17"/>
        <v>1200</v>
      </c>
      <c r="K35" s="23">
        <f>J35/G35</f>
        <v>1</v>
      </c>
    </row>
    <row r="36" spans="1:11" ht="27" customHeight="1">
      <c r="A36" s="11"/>
      <c r="B36" s="21"/>
      <c r="C36" s="15" t="s">
        <v>37</v>
      </c>
      <c r="D36" s="16" t="s">
        <v>38</v>
      </c>
      <c r="E36" s="17">
        <v>0</v>
      </c>
      <c r="F36" s="17">
        <f t="shared" si="16"/>
        <v>290</v>
      </c>
      <c r="G36" s="17">
        <v>290</v>
      </c>
      <c r="H36" s="22">
        <v>290</v>
      </c>
      <c r="I36" s="22">
        <v>0</v>
      </c>
      <c r="J36" s="22">
        <f t="shared" si="17"/>
        <v>290</v>
      </c>
      <c r="K36" s="23">
        <f>J36/G36</f>
        <v>1</v>
      </c>
    </row>
    <row r="37" spans="1:11" ht="16.5" customHeight="1">
      <c r="A37" s="50" t="s">
        <v>43</v>
      </c>
      <c r="B37" s="50"/>
      <c r="C37" s="8"/>
      <c r="D37" s="9" t="s">
        <v>44</v>
      </c>
      <c r="E37" s="10">
        <f aca="true" t="shared" si="18" ref="E37:J37">SUM(E38)</f>
        <v>0</v>
      </c>
      <c r="F37" s="10">
        <f t="shared" si="18"/>
        <v>89476.99</v>
      </c>
      <c r="G37" s="10">
        <f t="shared" si="18"/>
        <v>89476.99</v>
      </c>
      <c r="H37" s="10">
        <f t="shared" si="18"/>
        <v>89218.37</v>
      </c>
      <c r="I37" s="10">
        <f t="shared" si="18"/>
        <v>0</v>
      </c>
      <c r="J37" s="10">
        <f t="shared" si="18"/>
        <v>89218.37</v>
      </c>
      <c r="K37" s="19">
        <f aca="true" t="shared" si="19" ref="K37:K43">J37/G37</f>
        <v>0.997109647966477</v>
      </c>
    </row>
    <row r="38" spans="1:11" ht="46.5" customHeight="1">
      <c r="A38" s="40"/>
      <c r="B38" s="53" t="s">
        <v>85</v>
      </c>
      <c r="C38" s="12"/>
      <c r="D38" s="13" t="s">
        <v>86</v>
      </c>
      <c r="E38" s="14">
        <f aca="true" t="shared" si="20" ref="E38:J38">SUM(E39:E40)</f>
        <v>0</v>
      </c>
      <c r="F38" s="14">
        <f t="shared" si="20"/>
        <v>89476.99</v>
      </c>
      <c r="G38" s="14">
        <f t="shared" si="20"/>
        <v>89476.99</v>
      </c>
      <c r="H38" s="14">
        <f t="shared" si="20"/>
        <v>89218.37</v>
      </c>
      <c r="I38" s="14">
        <f t="shared" si="20"/>
        <v>0</v>
      </c>
      <c r="J38" s="14">
        <f t="shared" si="20"/>
        <v>89218.37</v>
      </c>
      <c r="K38" s="20">
        <f t="shared" si="19"/>
        <v>0.997109647966477</v>
      </c>
    </row>
    <row r="39" spans="1:11" ht="17.25" customHeight="1">
      <c r="A39" s="11"/>
      <c r="B39" s="11"/>
      <c r="C39" s="15" t="s">
        <v>6</v>
      </c>
      <c r="D39" s="16" t="s">
        <v>7</v>
      </c>
      <c r="E39" s="17">
        <v>0</v>
      </c>
      <c r="F39" s="17">
        <f>G39-E39</f>
        <v>885.89</v>
      </c>
      <c r="G39" s="17">
        <v>885.89</v>
      </c>
      <c r="H39" s="22">
        <v>885.89</v>
      </c>
      <c r="I39" s="22">
        <v>0</v>
      </c>
      <c r="J39" s="22">
        <f>H39+I39</f>
        <v>885.89</v>
      </c>
      <c r="K39" s="23">
        <f t="shared" si="19"/>
        <v>1</v>
      </c>
    </row>
    <row r="40" spans="1:11" ht="17.25" customHeight="1">
      <c r="A40" s="11"/>
      <c r="B40" s="11"/>
      <c r="C40" s="15" t="s">
        <v>45</v>
      </c>
      <c r="D40" s="16" t="s">
        <v>84</v>
      </c>
      <c r="E40" s="17">
        <v>0</v>
      </c>
      <c r="F40" s="17">
        <f>G40-E40</f>
        <v>88591.1</v>
      </c>
      <c r="G40" s="17">
        <v>88591.1</v>
      </c>
      <c r="H40" s="22">
        <v>88332.48</v>
      </c>
      <c r="I40" s="22">
        <v>0</v>
      </c>
      <c r="J40" s="22">
        <f>H40+I40</f>
        <v>88332.48</v>
      </c>
      <c r="K40" s="23">
        <f t="shared" si="19"/>
        <v>0.9970807451312829</v>
      </c>
    </row>
    <row r="41" spans="1:11" ht="16.5" customHeight="1">
      <c r="A41" s="8" t="s">
        <v>46</v>
      </c>
      <c r="B41" s="8"/>
      <c r="C41" s="8"/>
      <c r="D41" s="9" t="s">
        <v>47</v>
      </c>
      <c r="E41" s="10">
        <f>SUM(E42)</f>
        <v>0</v>
      </c>
      <c r="F41" s="10">
        <f aca="true" t="shared" si="21" ref="F41:K41">SUM(F42)</f>
        <v>150</v>
      </c>
      <c r="G41" s="10">
        <f t="shared" si="21"/>
        <v>150</v>
      </c>
      <c r="H41" s="10">
        <f t="shared" si="21"/>
        <v>0</v>
      </c>
      <c r="I41" s="10">
        <f t="shared" si="21"/>
        <v>0</v>
      </c>
      <c r="J41" s="10">
        <f t="shared" si="21"/>
        <v>0</v>
      </c>
      <c r="K41" s="10">
        <f t="shared" si="21"/>
        <v>0</v>
      </c>
    </row>
    <row r="42" spans="1:11" ht="16.5" customHeight="1">
      <c r="A42" s="11"/>
      <c r="B42" s="12" t="s">
        <v>51</v>
      </c>
      <c r="C42" s="12"/>
      <c r="D42" s="13" t="s">
        <v>52</v>
      </c>
      <c r="E42" s="14">
        <f aca="true" t="shared" si="22" ref="E42:J42">SUM(E43:E43)</f>
        <v>0</v>
      </c>
      <c r="F42" s="14">
        <f t="shared" si="22"/>
        <v>150</v>
      </c>
      <c r="G42" s="14">
        <f t="shared" si="22"/>
        <v>150</v>
      </c>
      <c r="H42" s="27">
        <f t="shared" si="22"/>
        <v>0</v>
      </c>
      <c r="I42" s="27">
        <f t="shared" si="22"/>
        <v>0</v>
      </c>
      <c r="J42" s="27">
        <f t="shared" si="22"/>
        <v>0</v>
      </c>
      <c r="K42" s="20">
        <f t="shared" si="19"/>
        <v>0</v>
      </c>
    </row>
    <row r="43" spans="1:11" ht="16.5" customHeight="1">
      <c r="A43" s="21"/>
      <c r="B43" s="21"/>
      <c r="C43" s="15" t="s">
        <v>48</v>
      </c>
      <c r="D43" s="16" t="s">
        <v>49</v>
      </c>
      <c r="E43" s="17">
        <v>0</v>
      </c>
      <c r="F43" s="17">
        <f>G43-E43</f>
        <v>150</v>
      </c>
      <c r="G43" s="17">
        <v>150</v>
      </c>
      <c r="H43" s="22">
        <v>0</v>
      </c>
      <c r="I43" s="22">
        <v>0</v>
      </c>
      <c r="J43" s="22">
        <f>H43+I43</f>
        <v>0</v>
      </c>
      <c r="K43" s="23">
        <f t="shared" si="19"/>
        <v>0</v>
      </c>
    </row>
    <row r="44" spans="1:11" ht="16.5" customHeight="1">
      <c r="A44" s="8" t="s">
        <v>78</v>
      </c>
      <c r="B44" s="8"/>
      <c r="C44" s="8"/>
      <c r="D44" s="9" t="s">
        <v>79</v>
      </c>
      <c r="E44" s="10">
        <f aca="true" t="shared" si="23" ref="E44:J44">E45+E57+E72+E76+E82</f>
        <v>15361994</v>
      </c>
      <c r="F44" s="10">
        <f t="shared" si="23"/>
        <v>-276294</v>
      </c>
      <c r="G44" s="10">
        <f t="shared" si="23"/>
        <v>15085700</v>
      </c>
      <c r="H44" s="10">
        <f t="shared" si="23"/>
        <v>14875220.559999999</v>
      </c>
      <c r="I44" s="10">
        <f t="shared" si="23"/>
        <v>0</v>
      </c>
      <c r="J44" s="10">
        <f t="shared" si="23"/>
        <v>14875220.559999999</v>
      </c>
      <c r="K44" s="19">
        <f>J44/G44</f>
        <v>0.9860477511815825</v>
      </c>
    </row>
    <row r="45" spans="1:11" ht="16.5" customHeight="1">
      <c r="A45" s="11"/>
      <c r="B45" s="12" t="s">
        <v>80</v>
      </c>
      <c r="C45" s="12"/>
      <c r="D45" s="13" t="s">
        <v>74</v>
      </c>
      <c r="E45" s="14">
        <f aca="true" t="shared" si="24" ref="E45:J45">SUM(E46:E56)</f>
        <v>12145750</v>
      </c>
      <c r="F45" s="14">
        <f t="shared" si="24"/>
        <v>-884730</v>
      </c>
      <c r="G45" s="14">
        <f t="shared" si="24"/>
        <v>11261020</v>
      </c>
      <c r="H45" s="14">
        <f t="shared" si="24"/>
        <v>11110490.13</v>
      </c>
      <c r="I45" s="14">
        <f t="shared" si="24"/>
        <v>0</v>
      </c>
      <c r="J45" s="14">
        <f t="shared" si="24"/>
        <v>11110490.13</v>
      </c>
      <c r="K45" s="20">
        <f aca="true" t="shared" si="25" ref="K45:K51">J45/G45</f>
        <v>0.9866326611621328</v>
      </c>
    </row>
    <row r="46" spans="1:11" ht="16.5" customHeight="1">
      <c r="A46" s="11"/>
      <c r="B46" s="11"/>
      <c r="C46" s="15" t="s">
        <v>22</v>
      </c>
      <c r="D46" s="16" t="s">
        <v>23</v>
      </c>
      <c r="E46" s="17">
        <v>500</v>
      </c>
      <c r="F46" s="17">
        <f aca="true" t="shared" si="26" ref="F46:F54">G46-E46</f>
        <v>0</v>
      </c>
      <c r="G46" s="17">
        <v>500</v>
      </c>
      <c r="H46" s="22">
        <v>492.5</v>
      </c>
      <c r="I46" s="22">
        <v>0</v>
      </c>
      <c r="J46" s="22">
        <f aca="true" t="shared" si="27" ref="J46:J54">H46+I46</f>
        <v>492.5</v>
      </c>
      <c r="K46" s="23">
        <f t="shared" si="25"/>
        <v>0.985</v>
      </c>
    </row>
    <row r="47" spans="1:11" ht="16.5" customHeight="1">
      <c r="A47" s="11"/>
      <c r="B47" s="11"/>
      <c r="C47" s="15" t="s">
        <v>48</v>
      </c>
      <c r="D47" s="16" t="s">
        <v>49</v>
      </c>
      <c r="E47" s="17">
        <v>12042511</v>
      </c>
      <c r="F47" s="17">
        <f t="shared" si="26"/>
        <v>-878030</v>
      </c>
      <c r="G47" s="17">
        <v>11164481</v>
      </c>
      <c r="H47" s="22">
        <v>11016050.96</v>
      </c>
      <c r="I47" s="22">
        <v>0</v>
      </c>
      <c r="J47" s="22">
        <f t="shared" si="27"/>
        <v>11016050.96</v>
      </c>
      <c r="K47" s="23">
        <f t="shared" si="25"/>
        <v>0.9867051553941469</v>
      </c>
    </row>
    <row r="48" spans="1:11" ht="16.5" customHeight="1">
      <c r="A48" s="11"/>
      <c r="B48" s="11"/>
      <c r="C48" s="15" t="s">
        <v>12</v>
      </c>
      <c r="D48" s="16" t="s">
        <v>13</v>
      </c>
      <c r="E48" s="17">
        <v>70530</v>
      </c>
      <c r="F48" s="17">
        <f>G48-E48</f>
        <v>-4466</v>
      </c>
      <c r="G48" s="17">
        <v>66064</v>
      </c>
      <c r="H48" s="22">
        <v>66064</v>
      </c>
      <c r="I48" s="22">
        <v>0</v>
      </c>
      <c r="J48" s="22">
        <f>H48+I48</f>
        <v>66064</v>
      </c>
      <c r="K48" s="23">
        <f>J48/G48</f>
        <v>1</v>
      </c>
    </row>
    <row r="49" spans="1:11" ht="16.5" customHeight="1">
      <c r="A49" s="11"/>
      <c r="B49" s="11"/>
      <c r="C49" s="15" t="s">
        <v>24</v>
      </c>
      <c r="D49" s="16" t="s">
        <v>25</v>
      </c>
      <c r="E49" s="17">
        <v>11000</v>
      </c>
      <c r="F49" s="17">
        <f t="shared" si="26"/>
        <v>-2436</v>
      </c>
      <c r="G49" s="17">
        <v>8564</v>
      </c>
      <c r="H49" s="22">
        <v>8563.16</v>
      </c>
      <c r="I49" s="22">
        <v>0</v>
      </c>
      <c r="J49" s="22">
        <f t="shared" si="27"/>
        <v>8563.16</v>
      </c>
      <c r="K49" s="23">
        <f t="shared" si="25"/>
        <v>0.9999019149929939</v>
      </c>
    </row>
    <row r="50" spans="1:11" ht="16.5" customHeight="1">
      <c r="A50" s="11"/>
      <c r="B50" s="11"/>
      <c r="C50" s="15" t="s">
        <v>14</v>
      </c>
      <c r="D50" s="16" t="s">
        <v>15</v>
      </c>
      <c r="E50" s="17">
        <v>14169</v>
      </c>
      <c r="F50" s="17">
        <f t="shared" si="26"/>
        <v>-783.2700000000004</v>
      </c>
      <c r="G50" s="17">
        <v>13385.73</v>
      </c>
      <c r="H50" s="22">
        <v>13384.92</v>
      </c>
      <c r="I50" s="22">
        <v>0</v>
      </c>
      <c r="J50" s="22">
        <f t="shared" si="27"/>
        <v>13384.92</v>
      </c>
      <c r="K50" s="23">
        <f t="shared" si="25"/>
        <v>0.9999394877978265</v>
      </c>
    </row>
    <row r="51" spans="1:11" ht="16.5" customHeight="1">
      <c r="A51" s="11"/>
      <c r="B51" s="11"/>
      <c r="C51" s="15" t="s">
        <v>16</v>
      </c>
      <c r="D51" s="16" t="s">
        <v>17</v>
      </c>
      <c r="E51" s="17">
        <v>1998</v>
      </c>
      <c r="F51" s="17">
        <f t="shared" si="26"/>
        <v>-138.73000000000002</v>
      </c>
      <c r="G51" s="17">
        <v>1859.27</v>
      </c>
      <c r="H51" s="22">
        <v>1338.72</v>
      </c>
      <c r="I51" s="22">
        <v>0</v>
      </c>
      <c r="J51" s="22">
        <f t="shared" si="27"/>
        <v>1338.72</v>
      </c>
      <c r="K51" s="23">
        <f t="shared" si="25"/>
        <v>0.7200245257547317</v>
      </c>
    </row>
    <row r="52" spans="1:11" ht="16.5" customHeight="1">
      <c r="A52" s="11"/>
      <c r="B52" s="11"/>
      <c r="C52" s="15" t="s">
        <v>6</v>
      </c>
      <c r="D52" s="16" t="s">
        <v>7</v>
      </c>
      <c r="E52" s="17">
        <v>1500</v>
      </c>
      <c r="F52" s="17">
        <f>G52-E52</f>
        <v>1157</v>
      </c>
      <c r="G52" s="17">
        <v>2657</v>
      </c>
      <c r="H52" s="22">
        <v>1775.68</v>
      </c>
      <c r="I52" s="22">
        <v>0</v>
      </c>
      <c r="J52" s="22">
        <f>H52+I52</f>
        <v>1775.68</v>
      </c>
      <c r="K52" s="23">
        <f aca="true" t="shared" si="28" ref="K52:K63">J52/G52</f>
        <v>0.6683025969138126</v>
      </c>
    </row>
    <row r="53" spans="1:11" ht="16.5" customHeight="1">
      <c r="A53" s="11"/>
      <c r="B53" s="11"/>
      <c r="C53" s="15" t="s">
        <v>8</v>
      </c>
      <c r="D53" s="16" t="s">
        <v>9</v>
      </c>
      <c r="E53" s="17">
        <v>400</v>
      </c>
      <c r="F53" s="17">
        <f t="shared" si="26"/>
        <v>0</v>
      </c>
      <c r="G53" s="17">
        <v>400</v>
      </c>
      <c r="H53" s="22">
        <v>311.19</v>
      </c>
      <c r="I53" s="22">
        <v>0</v>
      </c>
      <c r="J53" s="22">
        <f t="shared" si="27"/>
        <v>311.19</v>
      </c>
      <c r="K53" s="23">
        <f t="shared" si="28"/>
        <v>0.777975</v>
      </c>
    </row>
    <row r="54" spans="1:11" ht="16.5" customHeight="1">
      <c r="A54" s="11"/>
      <c r="B54" s="11"/>
      <c r="C54" s="15" t="s">
        <v>35</v>
      </c>
      <c r="D54" s="16" t="s">
        <v>36</v>
      </c>
      <c r="E54" s="17">
        <v>100</v>
      </c>
      <c r="F54" s="17">
        <f t="shared" si="26"/>
        <v>0</v>
      </c>
      <c r="G54" s="17">
        <v>100</v>
      </c>
      <c r="H54" s="22">
        <v>0</v>
      </c>
      <c r="I54" s="22">
        <v>0</v>
      </c>
      <c r="J54" s="22">
        <f t="shared" si="27"/>
        <v>0</v>
      </c>
      <c r="K54" s="23">
        <f t="shared" si="28"/>
        <v>0</v>
      </c>
    </row>
    <row r="55" spans="1:11" ht="16.5" customHeight="1">
      <c r="A55" s="11"/>
      <c r="B55" s="11"/>
      <c r="C55" s="15" t="s">
        <v>28</v>
      </c>
      <c r="D55" s="16" t="s">
        <v>29</v>
      </c>
      <c r="E55" s="17">
        <v>2542</v>
      </c>
      <c r="F55" s="17">
        <f>G55-E55</f>
        <v>-33</v>
      </c>
      <c r="G55" s="17">
        <v>2509</v>
      </c>
      <c r="H55" s="22">
        <v>2509</v>
      </c>
      <c r="I55" s="22">
        <v>0</v>
      </c>
      <c r="J55" s="22">
        <f>H55+I55</f>
        <v>2509</v>
      </c>
      <c r="K55" s="23">
        <f t="shared" si="28"/>
        <v>1</v>
      </c>
    </row>
    <row r="56" spans="1:11" ht="16.5" customHeight="1">
      <c r="A56" s="11"/>
      <c r="B56" s="11"/>
      <c r="C56" s="15" t="s">
        <v>37</v>
      </c>
      <c r="D56" s="16" t="s">
        <v>38</v>
      </c>
      <c r="E56" s="17">
        <v>500</v>
      </c>
      <c r="F56" s="17">
        <f>G56-E56</f>
        <v>0</v>
      </c>
      <c r="G56" s="17">
        <v>500</v>
      </c>
      <c r="H56" s="22">
        <v>0</v>
      </c>
      <c r="I56" s="22">
        <v>0</v>
      </c>
      <c r="J56" s="22">
        <f>H56+I56</f>
        <v>0</v>
      </c>
      <c r="K56" s="23">
        <f t="shared" si="28"/>
        <v>0</v>
      </c>
    </row>
    <row r="57" spans="1:11" ht="42.75" customHeight="1">
      <c r="A57" s="11"/>
      <c r="B57" s="12" t="s">
        <v>81</v>
      </c>
      <c r="C57" s="12"/>
      <c r="D57" s="13" t="s">
        <v>55</v>
      </c>
      <c r="E57" s="14">
        <f aca="true" t="shared" si="29" ref="E57:J57">SUM(E58:E71)</f>
        <v>3196804</v>
      </c>
      <c r="F57" s="14">
        <f t="shared" si="29"/>
        <v>173196</v>
      </c>
      <c r="G57" s="14">
        <f t="shared" si="29"/>
        <v>3370000</v>
      </c>
      <c r="H57" s="27">
        <f t="shared" si="29"/>
        <v>3338842.36</v>
      </c>
      <c r="I57" s="27">
        <f t="shared" si="29"/>
        <v>0</v>
      </c>
      <c r="J57" s="27">
        <f t="shared" si="29"/>
        <v>3338842.36</v>
      </c>
      <c r="K57" s="20">
        <f t="shared" si="28"/>
        <v>0.9907544094955489</v>
      </c>
    </row>
    <row r="58" spans="1:11" ht="16.5" customHeight="1">
      <c r="A58" s="11"/>
      <c r="B58" s="11"/>
      <c r="C58" s="15" t="s">
        <v>22</v>
      </c>
      <c r="D58" s="16" t="s">
        <v>23</v>
      </c>
      <c r="E58" s="17">
        <v>425</v>
      </c>
      <c r="F58" s="17">
        <f aca="true" t="shared" si="30" ref="F58:F71">G58-E58</f>
        <v>0</v>
      </c>
      <c r="G58" s="17">
        <v>425</v>
      </c>
      <c r="H58" s="22">
        <v>425</v>
      </c>
      <c r="I58" s="22">
        <v>0</v>
      </c>
      <c r="J58" s="22">
        <f aca="true" t="shared" si="31" ref="J58:J71">H58+I58</f>
        <v>425</v>
      </c>
      <c r="K58" s="23">
        <f t="shared" si="28"/>
        <v>1</v>
      </c>
    </row>
    <row r="59" spans="1:11" ht="16.5" customHeight="1">
      <c r="A59" s="11"/>
      <c r="B59" s="11"/>
      <c r="C59" s="15" t="s">
        <v>48</v>
      </c>
      <c r="D59" s="16" t="s">
        <v>49</v>
      </c>
      <c r="E59" s="17">
        <v>2963300</v>
      </c>
      <c r="F59" s="17">
        <f t="shared" si="30"/>
        <v>138151</v>
      </c>
      <c r="G59" s="17">
        <v>3101451</v>
      </c>
      <c r="H59" s="22">
        <v>3075767.28</v>
      </c>
      <c r="I59" s="22">
        <v>0</v>
      </c>
      <c r="J59" s="22">
        <f t="shared" si="31"/>
        <v>3075767.28</v>
      </c>
      <c r="K59" s="23">
        <f t="shared" si="28"/>
        <v>0.9917188051657111</v>
      </c>
    </row>
    <row r="60" spans="1:11" ht="16.5" customHeight="1">
      <c r="A60" s="11"/>
      <c r="B60" s="11"/>
      <c r="C60" s="15" t="s">
        <v>12</v>
      </c>
      <c r="D60" s="16" t="s">
        <v>13</v>
      </c>
      <c r="E60" s="17">
        <v>64000</v>
      </c>
      <c r="F60" s="17">
        <f t="shared" si="30"/>
        <v>-2000</v>
      </c>
      <c r="G60" s="17">
        <v>62000</v>
      </c>
      <c r="H60" s="22">
        <v>59818.75</v>
      </c>
      <c r="I60" s="22">
        <v>0</v>
      </c>
      <c r="J60" s="22">
        <f t="shared" si="31"/>
        <v>59818.75</v>
      </c>
      <c r="K60" s="23">
        <f t="shared" si="28"/>
        <v>0.9648185483870968</v>
      </c>
    </row>
    <row r="61" spans="1:11" ht="16.5" customHeight="1">
      <c r="A61" s="11"/>
      <c r="B61" s="11"/>
      <c r="C61" s="15" t="s">
        <v>24</v>
      </c>
      <c r="D61" s="16" t="s">
        <v>25</v>
      </c>
      <c r="E61" s="17">
        <v>5200</v>
      </c>
      <c r="F61" s="17">
        <f t="shared" si="30"/>
        <v>-193</v>
      </c>
      <c r="G61" s="17">
        <v>5007</v>
      </c>
      <c r="H61" s="22">
        <v>5006.75</v>
      </c>
      <c r="I61" s="22">
        <v>0</v>
      </c>
      <c r="J61" s="22">
        <f t="shared" si="31"/>
        <v>5006.75</v>
      </c>
      <c r="K61" s="23">
        <f t="shared" si="28"/>
        <v>0.999950069902137</v>
      </c>
    </row>
    <row r="62" spans="1:11" ht="16.5" customHeight="1">
      <c r="A62" s="11"/>
      <c r="B62" s="11"/>
      <c r="C62" s="15" t="s">
        <v>14</v>
      </c>
      <c r="D62" s="16" t="s">
        <v>15</v>
      </c>
      <c r="E62" s="17">
        <v>152400</v>
      </c>
      <c r="F62" s="17">
        <f t="shared" si="30"/>
        <v>29700</v>
      </c>
      <c r="G62" s="17">
        <v>182100</v>
      </c>
      <c r="H62" s="22">
        <v>181595.08</v>
      </c>
      <c r="I62" s="22">
        <v>0</v>
      </c>
      <c r="J62" s="22">
        <f t="shared" si="31"/>
        <v>181595.08</v>
      </c>
      <c r="K62" s="23">
        <f t="shared" si="28"/>
        <v>0.9972272377814387</v>
      </c>
    </row>
    <row r="63" spans="1:11" ht="16.5" customHeight="1">
      <c r="A63" s="11"/>
      <c r="B63" s="11"/>
      <c r="C63" s="15" t="s">
        <v>16</v>
      </c>
      <c r="D63" s="16" t="s">
        <v>17</v>
      </c>
      <c r="E63" s="17">
        <v>1250</v>
      </c>
      <c r="F63" s="17">
        <f t="shared" si="30"/>
        <v>0</v>
      </c>
      <c r="G63" s="17">
        <v>1250</v>
      </c>
      <c r="H63" s="22">
        <v>1043.37</v>
      </c>
      <c r="I63" s="22">
        <v>0</v>
      </c>
      <c r="J63" s="22">
        <f t="shared" si="31"/>
        <v>1043.37</v>
      </c>
      <c r="K63" s="23">
        <f t="shared" si="28"/>
        <v>0.8346959999999999</v>
      </c>
    </row>
    <row r="64" spans="1:11" ht="16.5" customHeight="1">
      <c r="A64" s="11"/>
      <c r="B64" s="11"/>
      <c r="C64" s="15" t="s">
        <v>18</v>
      </c>
      <c r="D64" s="16" t="s">
        <v>19</v>
      </c>
      <c r="E64" s="17">
        <v>2000</v>
      </c>
      <c r="F64" s="17">
        <f t="shared" si="30"/>
        <v>-2000</v>
      </c>
      <c r="G64" s="17">
        <v>0</v>
      </c>
      <c r="H64" s="22">
        <v>0</v>
      </c>
      <c r="I64" s="22">
        <v>0</v>
      </c>
      <c r="J64" s="22">
        <f t="shared" si="31"/>
        <v>0</v>
      </c>
      <c r="K64" s="23"/>
    </row>
    <row r="65" spans="1:11" ht="16.5" customHeight="1">
      <c r="A65" s="11"/>
      <c r="B65" s="11"/>
      <c r="C65" s="15" t="s">
        <v>6</v>
      </c>
      <c r="D65" s="16" t="s">
        <v>7</v>
      </c>
      <c r="E65" s="17">
        <v>1000</v>
      </c>
      <c r="F65" s="17">
        <f t="shared" si="30"/>
        <v>300</v>
      </c>
      <c r="G65" s="17">
        <v>1300</v>
      </c>
      <c r="H65" s="22">
        <v>1286.59</v>
      </c>
      <c r="I65" s="22">
        <v>0</v>
      </c>
      <c r="J65" s="22">
        <f t="shared" si="31"/>
        <v>1286.59</v>
      </c>
      <c r="K65" s="23">
        <f aca="true" t="shared" si="32" ref="K65:K71">J65/G65</f>
        <v>0.9896846153846153</v>
      </c>
    </row>
    <row r="66" spans="1:11" ht="16.5" customHeight="1">
      <c r="A66" s="11"/>
      <c r="B66" s="11"/>
      <c r="C66" s="15" t="s">
        <v>26</v>
      </c>
      <c r="D66" s="16" t="s">
        <v>27</v>
      </c>
      <c r="E66" s="17">
        <v>100</v>
      </c>
      <c r="F66" s="17">
        <f t="shared" si="30"/>
        <v>0</v>
      </c>
      <c r="G66" s="17">
        <v>100</v>
      </c>
      <c r="H66" s="22">
        <v>0</v>
      </c>
      <c r="I66" s="22">
        <v>0</v>
      </c>
      <c r="J66" s="22">
        <f t="shared" si="31"/>
        <v>0</v>
      </c>
      <c r="K66" s="23">
        <f t="shared" si="32"/>
        <v>0</v>
      </c>
    </row>
    <row r="67" spans="1:11" ht="16.5" customHeight="1">
      <c r="A67" s="11"/>
      <c r="B67" s="11"/>
      <c r="C67" s="15" t="s">
        <v>8</v>
      </c>
      <c r="D67" s="16" t="s">
        <v>9</v>
      </c>
      <c r="E67" s="17">
        <v>2904</v>
      </c>
      <c r="F67" s="17">
        <f t="shared" si="30"/>
        <v>10481</v>
      </c>
      <c r="G67" s="17">
        <v>13385</v>
      </c>
      <c r="H67" s="22">
        <v>11517.97</v>
      </c>
      <c r="I67" s="22">
        <v>0</v>
      </c>
      <c r="J67" s="22">
        <f t="shared" si="31"/>
        <v>11517.97</v>
      </c>
      <c r="K67" s="23">
        <f t="shared" si="32"/>
        <v>0.8605132611131864</v>
      </c>
    </row>
    <row r="68" spans="1:11" ht="16.5" customHeight="1">
      <c r="A68" s="11"/>
      <c r="B68" s="11"/>
      <c r="C68" s="15" t="s">
        <v>34</v>
      </c>
      <c r="D68" s="16" t="s">
        <v>53</v>
      </c>
      <c r="E68" s="17">
        <v>1300</v>
      </c>
      <c r="F68" s="17">
        <f>G68-E68</f>
        <v>-1243</v>
      </c>
      <c r="G68" s="17">
        <v>57</v>
      </c>
      <c r="H68" s="22">
        <v>56.57</v>
      </c>
      <c r="I68" s="22">
        <v>0</v>
      </c>
      <c r="J68" s="22">
        <f>H68+I68</f>
        <v>56.57</v>
      </c>
      <c r="K68" s="23">
        <f t="shared" si="32"/>
        <v>0.9924561403508771</v>
      </c>
    </row>
    <row r="69" spans="1:11" ht="16.5" customHeight="1">
      <c r="A69" s="11"/>
      <c r="B69" s="11"/>
      <c r="C69" s="15" t="s">
        <v>20</v>
      </c>
      <c r="D69" s="16" t="s">
        <v>21</v>
      </c>
      <c r="E69" s="17">
        <v>100</v>
      </c>
      <c r="F69" s="17">
        <f t="shared" si="30"/>
        <v>0</v>
      </c>
      <c r="G69" s="17">
        <v>100</v>
      </c>
      <c r="H69" s="22">
        <v>0</v>
      </c>
      <c r="I69" s="22">
        <v>0</v>
      </c>
      <c r="J69" s="22">
        <f t="shared" si="31"/>
        <v>0</v>
      </c>
      <c r="K69" s="23">
        <f t="shared" si="32"/>
        <v>0</v>
      </c>
    </row>
    <row r="70" spans="1:11" ht="17.25" customHeight="1">
      <c r="A70" s="11"/>
      <c r="B70" s="11"/>
      <c r="C70" s="15" t="s">
        <v>28</v>
      </c>
      <c r="D70" s="16" t="s">
        <v>29</v>
      </c>
      <c r="E70" s="17">
        <v>2325</v>
      </c>
      <c r="F70" s="17">
        <f t="shared" si="30"/>
        <v>0</v>
      </c>
      <c r="G70" s="17">
        <v>2325</v>
      </c>
      <c r="H70" s="22">
        <v>2325</v>
      </c>
      <c r="I70" s="22">
        <v>0</v>
      </c>
      <c r="J70" s="22">
        <f t="shared" si="31"/>
        <v>2325</v>
      </c>
      <c r="K70" s="23">
        <f t="shared" si="32"/>
        <v>1</v>
      </c>
    </row>
    <row r="71" spans="1:11" ht="27" customHeight="1">
      <c r="A71" s="11"/>
      <c r="B71" s="21"/>
      <c r="C71" s="15" t="s">
        <v>37</v>
      </c>
      <c r="D71" s="16" t="s">
        <v>38</v>
      </c>
      <c r="E71" s="17">
        <v>500</v>
      </c>
      <c r="F71" s="17">
        <f t="shared" si="30"/>
        <v>0</v>
      </c>
      <c r="G71" s="17">
        <v>500</v>
      </c>
      <c r="H71" s="22">
        <v>0</v>
      </c>
      <c r="I71" s="22">
        <v>0</v>
      </c>
      <c r="J71" s="22">
        <f t="shared" si="31"/>
        <v>0</v>
      </c>
      <c r="K71" s="23">
        <f t="shared" si="32"/>
        <v>0</v>
      </c>
    </row>
    <row r="72" spans="1:11" ht="16.5" customHeight="1">
      <c r="A72" s="51"/>
      <c r="B72" s="52" t="s">
        <v>82</v>
      </c>
      <c r="C72" s="12"/>
      <c r="D72" s="13" t="s">
        <v>83</v>
      </c>
      <c r="E72" s="14">
        <f aca="true" t="shared" si="33" ref="E72:J72">SUM(E73:E75)</f>
        <v>0</v>
      </c>
      <c r="F72" s="14">
        <f t="shared" si="33"/>
        <v>600</v>
      </c>
      <c r="G72" s="14">
        <f t="shared" si="33"/>
        <v>600</v>
      </c>
      <c r="H72" s="27">
        <f t="shared" si="33"/>
        <v>390.36999999999995</v>
      </c>
      <c r="I72" s="27">
        <f t="shared" si="33"/>
        <v>0</v>
      </c>
      <c r="J72" s="27">
        <f t="shared" si="33"/>
        <v>390.36999999999995</v>
      </c>
      <c r="K72" s="20">
        <f aca="true" t="shared" si="34" ref="K72:K83">J72/G72</f>
        <v>0.6506166666666666</v>
      </c>
    </row>
    <row r="73" spans="1:11" ht="16.5" customHeight="1">
      <c r="A73" s="40"/>
      <c r="B73" s="40"/>
      <c r="C73" s="15" t="s">
        <v>12</v>
      </c>
      <c r="D73" s="16" t="s">
        <v>13</v>
      </c>
      <c r="E73" s="17">
        <v>0</v>
      </c>
      <c r="F73" s="17">
        <f>G73-E73</f>
        <v>499</v>
      </c>
      <c r="G73" s="17">
        <v>499</v>
      </c>
      <c r="H73" s="22">
        <v>324.27</v>
      </c>
      <c r="I73" s="22">
        <v>0</v>
      </c>
      <c r="J73" s="22">
        <f>H73+I73</f>
        <v>324.27</v>
      </c>
      <c r="K73" s="23">
        <f t="shared" si="34"/>
        <v>0.6498396793587174</v>
      </c>
    </row>
    <row r="74" spans="1:11" ht="16.5" customHeight="1">
      <c r="A74" s="11"/>
      <c r="B74" s="11"/>
      <c r="C74" s="15" t="s">
        <v>14</v>
      </c>
      <c r="D74" s="16" t="s">
        <v>15</v>
      </c>
      <c r="E74" s="17">
        <v>0</v>
      </c>
      <c r="F74" s="17">
        <f>G74-E74</f>
        <v>89</v>
      </c>
      <c r="G74" s="17">
        <v>89</v>
      </c>
      <c r="H74" s="22">
        <v>58.14</v>
      </c>
      <c r="I74" s="22">
        <v>0</v>
      </c>
      <c r="J74" s="22">
        <f>H74+I74</f>
        <v>58.14</v>
      </c>
      <c r="K74" s="23">
        <f t="shared" si="34"/>
        <v>0.6532584269662921</v>
      </c>
    </row>
    <row r="75" spans="1:11" ht="16.5" customHeight="1">
      <c r="A75" s="11"/>
      <c r="B75" s="11"/>
      <c r="C75" s="15" t="s">
        <v>16</v>
      </c>
      <c r="D75" s="16" t="s">
        <v>17</v>
      </c>
      <c r="E75" s="17">
        <v>0</v>
      </c>
      <c r="F75" s="17">
        <f>G75-E75</f>
        <v>12</v>
      </c>
      <c r="G75" s="17">
        <v>12</v>
      </c>
      <c r="H75" s="22">
        <v>7.96</v>
      </c>
      <c r="I75" s="22">
        <v>0</v>
      </c>
      <c r="J75" s="22">
        <f>H75+I75</f>
        <v>7.96</v>
      </c>
      <c r="K75" s="23">
        <f t="shared" si="34"/>
        <v>0.6633333333333333</v>
      </c>
    </row>
    <row r="76" spans="1:11" ht="16.5" customHeight="1">
      <c r="A76" s="11"/>
      <c r="B76" s="12" t="s">
        <v>87</v>
      </c>
      <c r="C76" s="12"/>
      <c r="D76" s="13" t="s">
        <v>88</v>
      </c>
      <c r="E76" s="14">
        <f aca="true" t="shared" si="35" ref="E76:J76">SUM(E77:E81)</f>
        <v>0</v>
      </c>
      <c r="F76" s="14">
        <f t="shared" si="35"/>
        <v>424080</v>
      </c>
      <c r="G76" s="14">
        <f t="shared" si="35"/>
        <v>424080</v>
      </c>
      <c r="H76" s="14">
        <f t="shared" si="35"/>
        <v>397370</v>
      </c>
      <c r="I76" s="14">
        <f t="shared" si="35"/>
        <v>0</v>
      </c>
      <c r="J76" s="14">
        <f t="shared" si="35"/>
        <v>397370</v>
      </c>
      <c r="K76" s="20">
        <f t="shared" si="34"/>
        <v>0.9370166006413884</v>
      </c>
    </row>
    <row r="77" spans="1:11" ht="16.5" customHeight="1">
      <c r="A77" s="11"/>
      <c r="B77" s="11"/>
      <c r="C77" s="15" t="s">
        <v>48</v>
      </c>
      <c r="D77" s="16" t="s">
        <v>49</v>
      </c>
      <c r="E77" s="17">
        <v>0</v>
      </c>
      <c r="F77" s="17">
        <f>G77-E77</f>
        <v>410400</v>
      </c>
      <c r="G77" s="17">
        <v>410400</v>
      </c>
      <c r="H77" s="22">
        <v>384300</v>
      </c>
      <c r="I77" s="22">
        <v>0</v>
      </c>
      <c r="J77" s="22">
        <f>H77+I77</f>
        <v>384300</v>
      </c>
      <c r="K77" s="23">
        <f t="shared" si="34"/>
        <v>0.9364035087719298</v>
      </c>
    </row>
    <row r="78" spans="1:11" ht="16.5" customHeight="1">
      <c r="A78" s="11"/>
      <c r="B78" s="11"/>
      <c r="C78" s="15" t="s">
        <v>12</v>
      </c>
      <c r="D78" s="16" t="s">
        <v>13</v>
      </c>
      <c r="E78" s="17">
        <v>0</v>
      </c>
      <c r="F78" s="17">
        <f>G78-E78</f>
        <v>9100</v>
      </c>
      <c r="G78" s="17">
        <v>9100</v>
      </c>
      <c r="H78" s="22">
        <v>8745.69</v>
      </c>
      <c r="I78" s="22">
        <v>0</v>
      </c>
      <c r="J78" s="22">
        <f>H78+I78</f>
        <v>8745.69</v>
      </c>
      <c r="K78" s="23">
        <f t="shared" si="34"/>
        <v>0.9610648351648352</v>
      </c>
    </row>
    <row r="79" spans="1:11" ht="16.5" customHeight="1">
      <c r="A79" s="11"/>
      <c r="B79" s="11"/>
      <c r="C79" s="15" t="s">
        <v>14</v>
      </c>
      <c r="D79" s="16" t="s">
        <v>15</v>
      </c>
      <c r="E79" s="17">
        <v>0</v>
      </c>
      <c r="F79" s="17">
        <f>G79-E79</f>
        <v>1660</v>
      </c>
      <c r="G79" s="17">
        <v>1660</v>
      </c>
      <c r="H79" s="22">
        <v>1527.92</v>
      </c>
      <c r="I79" s="22">
        <v>0</v>
      </c>
      <c r="J79" s="22">
        <f>H79+I79</f>
        <v>1527.92</v>
      </c>
      <c r="K79" s="23">
        <f t="shared" si="34"/>
        <v>0.9204337349397591</v>
      </c>
    </row>
    <row r="80" spans="1:11" ht="16.5" customHeight="1">
      <c r="A80" s="11"/>
      <c r="B80" s="11"/>
      <c r="C80" s="15" t="s">
        <v>16</v>
      </c>
      <c r="D80" s="16" t="s">
        <v>17</v>
      </c>
      <c r="E80" s="17">
        <v>0</v>
      </c>
      <c r="F80" s="17">
        <f>G80-E80</f>
        <v>240</v>
      </c>
      <c r="G80" s="17">
        <v>240</v>
      </c>
      <c r="H80" s="22">
        <v>180.88</v>
      </c>
      <c r="I80" s="22">
        <v>0</v>
      </c>
      <c r="J80" s="22">
        <f>H80+I80</f>
        <v>180.88</v>
      </c>
      <c r="K80" s="23">
        <f t="shared" si="34"/>
        <v>0.7536666666666666</v>
      </c>
    </row>
    <row r="81" spans="1:11" ht="16.5" customHeight="1">
      <c r="A81" s="11"/>
      <c r="B81" s="11"/>
      <c r="C81" s="15" t="s">
        <v>6</v>
      </c>
      <c r="D81" s="16" t="s">
        <v>7</v>
      </c>
      <c r="E81" s="17">
        <v>0</v>
      </c>
      <c r="F81" s="17">
        <f>G81-E81</f>
        <v>2680</v>
      </c>
      <c r="G81" s="17">
        <v>2680</v>
      </c>
      <c r="H81" s="22">
        <v>2615.51</v>
      </c>
      <c r="I81" s="22">
        <v>0</v>
      </c>
      <c r="J81" s="22">
        <f>H81+I81</f>
        <v>2615.51</v>
      </c>
      <c r="K81" s="23">
        <f t="shared" si="34"/>
        <v>0.9759365671641792</v>
      </c>
    </row>
    <row r="82" spans="1:11" ht="69.75" customHeight="1">
      <c r="A82" s="11"/>
      <c r="B82" s="12" t="s">
        <v>89</v>
      </c>
      <c r="C82" s="12"/>
      <c r="D82" s="36" t="s">
        <v>90</v>
      </c>
      <c r="E82" s="14">
        <f aca="true" t="shared" si="36" ref="E82:J82">E83</f>
        <v>19440</v>
      </c>
      <c r="F82" s="14">
        <f t="shared" si="36"/>
        <v>10560</v>
      </c>
      <c r="G82" s="14">
        <f t="shared" si="36"/>
        <v>30000</v>
      </c>
      <c r="H82" s="27">
        <f t="shared" si="36"/>
        <v>28127.7</v>
      </c>
      <c r="I82" s="27">
        <f t="shared" si="36"/>
        <v>0</v>
      </c>
      <c r="J82" s="27">
        <f t="shared" si="36"/>
        <v>28127.7</v>
      </c>
      <c r="K82" s="20">
        <f t="shared" si="34"/>
        <v>0.93759</v>
      </c>
    </row>
    <row r="83" spans="1:11" ht="16.5" customHeight="1">
      <c r="A83" s="11"/>
      <c r="B83" s="11"/>
      <c r="C83" s="15" t="s">
        <v>50</v>
      </c>
      <c r="D83" s="16" t="s">
        <v>13</v>
      </c>
      <c r="E83" s="17">
        <v>19440</v>
      </c>
      <c r="F83" s="17">
        <f>G83-E83</f>
        <v>10560</v>
      </c>
      <c r="G83" s="17">
        <v>30000</v>
      </c>
      <c r="H83" s="22">
        <v>28127.7</v>
      </c>
      <c r="I83" s="22">
        <v>0</v>
      </c>
      <c r="J83" s="22">
        <f>H83+I83</f>
        <v>28127.7</v>
      </c>
      <c r="K83" s="23">
        <f t="shared" si="34"/>
        <v>0.93759</v>
      </c>
    </row>
    <row r="84" spans="1:11" ht="5.25" customHeight="1">
      <c r="A84" s="48"/>
      <c r="B84" s="48"/>
      <c r="C84" s="48"/>
      <c r="D84" s="49"/>
      <c r="E84" s="49"/>
      <c r="F84" s="49"/>
      <c r="G84" s="49"/>
      <c r="H84" s="33"/>
      <c r="I84" s="33"/>
      <c r="J84" s="33"/>
      <c r="K84" s="34"/>
    </row>
    <row r="85" spans="1:11" ht="31.5" customHeight="1">
      <c r="A85" s="45" t="s">
        <v>75</v>
      </c>
      <c r="B85" s="46"/>
      <c r="C85" s="46"/>
      <c r="D85" s="47"/>
      <c r="E85" s="18">
        <f aca="true" t="shared" si="37" ref="E85:J85">E6+E14+E25+E37+E41+E44</f>
        <v>15434565</v>
      </c>
      <c r="F85" s="18">
        <f t="shared" si="37"/>
        <v>616407.1499999999</v>
      </c>
      <c r="G85" s="18">
        <f t="shared" si="37"/>
        <v>16050972.15</v>
      </c>
      <c r="H85" s="18">
        <f t="shared" si="37"/>
        <v>15833479.389999999</v>
      </c>
      <c r="I85" s="18">
        <f t="shared" si="37"/>
        <v>0</v>
      </c>
      <c r="J85" s="18">
        <f t="shared" si="37"/>
        <v>15833479.389999999</v>
      </c>
      <c r="K85" s="35">
        <f>J85/G85</f>
        <v>0.986449869953827</v>
      </c>
    </row>
  </sheetData>
  <sheetProtection/>
  <mergeCells count="5">
    <mergeCell ref="A1:K1"/>
    <mergeCell ref="A2:K2"/>
    <mergeCell ref="A85:D85"/>
    <mergeCell ref="A84:C84"/>
    <mergeCell ref="D84:G84"/>
  </mergeCells>
  <printOptions horizontalCentered="1"/>
  <pageMargins left="0.984251968503937" right="0.7086614173228346" top="0.7480314960629921" bottom="0.7480314960629921" header="0.31496062992125984" footer="0.31496062992125984"/>
  <pageSetup firstPageNumber="41" useFirstPageNumber="1"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Bogna Kaźmierczak</cp:lastModifiedBy>
  <cp:lastPrinted>2021-03-05T10:12:21Z</cp:lastPrinted>
  <dcterms:created xsi:type="dcterms:W3CDTF">2020-02-04T17:53:05Z</dcterms:created>
  <dcterms:modified xsi:type="dcterms:W3CDTF">2021-03-05T10:12:28Z</dcterms:modified>
  <cp:category/>
  <cp:version/>
  <cp:contentType/>
  <cp:contentStatus/>
</cp:coreProperties>
</file>