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tabRatio="599" activeTab="0"/>
  </bookViews>
  <sheets>
    <sheet name="31.12.2020" sheetId="1" r:id="rId1"/>
  </sheets>
  <definedNames>
    <definedName name="_xlnm.Print_Area" localSheetId="0">'31.12.2020'!$A$1:$R$180</definedName>
    <definedName name="_xlnm.Print_Titles" localSheetId="0">'31.12.2020'!$5:$8</definedName>
  </definedNames>
  <calcPr fullCalcOnLoad="1"/>
</workbook>
</file>

<file path=xl/sharedStrings.xml><?xml version="1.0" encoding="utf-8"?>
<sst xmlns="http://schemas.openxmlformats.org/spreadsheetml/2006/main" count="319" uniqueCount="111">
  <si>
    <t>układ wg wydatków bieżących i majątkowych</t>
  </si>
  <si>
    <t>Jednostka odpowiedzialna</t>
  </si>
  <si>
    <t>Okres realizacji</t>
  </si>
  <si>
    <t>Klasyfikacja budżetowa</t>
  </si>
  <si>
    <t>Źródła finansowania</t>
  </si>
  <si>
    <t>środki własne</t>
  </si>
  <si>
    <t>pożyczki, kredyty, obligacje</t>
  </si>
  <si>
    <t>dotacje</t>
  </si>
  <si>
    <t>środki unijne</t>
  </si>
  <si>
    <t>razem</t>
  </si>
  <si>
    <t>od …do</t>
  </si>
  <si>
    <t>dział</t>
  </si>
  <si>
    <t>rozdz.</t>
  </si>
  <si>
    <t>Cel</t>
  </si>
  <si>
    <t xml:space="preserve">I. </t>
  </si>
  <si>
    <t>II.</t>
  </si>
  <si>
    <t>PRZEDSIĘWZIĘCIA OGÓŁEM</t>
  </si>
  <si>
    <t>---</t>
  </si>
  <si>
    <t>PRZEDSIĘWZIĘCIA BIEŻĄCE OGÓŁEM</t>
  </si>
  <si>
    <t>PRZEDSIĘWZIĘCIA MAJĄTKOWE OGÓŁEM</t>
  </si>
  <si>
    <t xml:space="preserve"> - przedsięwzięcia majątkowe</t>
  </si>
  <si>
    <t>– przedsięwzięcia bieżące</t>
  </si>
  <si>
    <t>programy, projekty lub zadania związane z programami realizowanymi z udziałem środków, o których mowa w art. 5 ust. 1 pkt 2 i 3 (razem)</t>
  </si>
  <si>
    <t>programy, projekty lub zadania związane z umowami partnerstwa publiczno-prywatnego (razem)</t>
  </si>
  <si>
    <t>programy, projekty lub zadania związane z programami realizowanymi z udziałem środków, o których mowa w art. 5 ust. 1 pkt 2 i 3 (razem)</t>
  </si>
  <si>
    <t>środki unijne, inne</t>
  </si>
  <si>
    <t>1.</t>
  </si>
  <si>
    <t>2.</t>
  </si>
  <si>
    <t>3.</t>
  </si>
  <si>
    <t>programy, projekty lub zadania pozostałe (inne niż wymienione w pkt 1 i 2)</t>
  </si>
  <si>
    <t>programy, projekty lub zadania pozostałe (inne niż wymienione w pkt. 1 i 2)</t>
  </si>
  <si>
    <t>Lata</t>
  </si>
  <si>
    <t>następne</t>
  </si>
  <si>
    <t>Plan</t>
  </si>
  <si>
    <t>Wydatki
niewygasajace</t>
  </si>
  <si>
    <t>Plan 
końcowy</t>
  </si>
  <si>
    <t>Zmiany w ciągu roku</t>
  </si>
  <si>
    <t xml:space="preserve">Plan początkowy </t>
  </si>
  <si>
    <t>Wykonanie</t>
  </si>
  <si>
    <t>010</t>
  </si>
  <si>
    <t>01095</t>
  </si>
  <si>
    <t>Poprawa atrakcyjności turystycznej regionu poprzez budowę bezpiecznego systemu ścieżek pieszo-rowerowych</t>
  </si>
  <si>
    <t>Ożywienie przestrzenne oraz społeczno-gospodarcze centrum</t>
  </si>
  <si>
    <t>Ogółem 
wydatki
(ko.12 + kol. 13)</t>
  </si>
  <si>
    <t>wskaźnik 14:11</t>
  </si>
  <si>
    <t>Ograniczenie emisji gazów cieplarnianych do atmosfery</t>
  </si>
  <si>
    <t>2017-2018</t>
  </si>
  <si>
    <t>2016-2018</t>
  </si>
  <si>
    <t>Zaspokojenie potrzeb w zakresie bezpiecznego spędzania wolnego czasu przez dzieci oraz rozwój Gminy pod względem rekreacyjnym i turystycznym</t>
  </si>
  <si>
    <t>Zapewnienie uczniom z terenu Gminy bezpiecznych warunków dowozu do szkół</t>
  </si>
  <si>
    <t>pożyczka - refundacja</t>
  </si>
  <si>
    <t>Urząd Gminy</t>
  </si>
  <si>
    <t>1.2. TYTANI WIEDZY. Kompleksowy system wsparcia Szkoły Podstawowej im. Powstańców Wlkp. w Kąkolewie</t>
  </si>
  <si>
    <t>1.1. Inwestujemy w przyszłość - wsparcie dla uczniów z gminy Osieczna</t>
  </si>
  <si>
    <t>Wyrównywanie szans edukacyjnych</t>
  </si>
  <si>
    <t>Wspomaganie i rozwój uczniów w zakresie kompetencji kluczowych</t>
  </si>
  <si>
    <t>Zespół Szkół 
w Kąkolewie</t>
  </si>
  <si>
    <t>Szkoła Podstawowa 
w Osiecznej</t>
  </si>
  <si>
    <t>2018-2020</t>
  </si>
  <si>
    <t>1.2. Budowa placu zabaw w miejscowości Kąkolewo i Świerczyna</t>
  </si>
  <si>
    <t>1.3. Pomoc finansowa dla Powiatu Leszczyńskiego na dofinansowanie zadania pn.: "Budowa sieci połączeń dróg dla rowerów w gminie Osieczna, Lipno i Rydzyna w ramach zadania ograniczenie niskiej emisji na terenie Aglomeracji Leszczynskiej"</t>
  </si>
  <si>
    <t>Zahamowanie lub ograniczenie skutków procesów chorobowych dot. schorzeń układu kostno-stawowego, mięśniowego i tkanki łącznej wśród mieszkańców Gminy Osieczna</t>
  </si>
  <si>
    <t>2013-2020</t>
  </si>
  <si>
    <t>3.3. Dzierżawa gruntów od Nadleśnictwa.</t>
  </si>
  <si>
    <t>Zawarcie umowy dzierżawy gruntów w celu zapewnienia ciągłości działania</t>
  </si>
  <si>
    <t>2019-2021</t>
  </si>
  <si>
    <t>Poprawa bezpieczeństwa użytkowników drogi</t>
  </si>
  <si>
    <t>Załącznik Nr 11</t>
  </si>
  <si>
    <t>1.3. Utworzenie miejsc opieki nad dziećmi do lat 3 w Gminie Osieczna</t>
  </si>
  <si>
    <t>Finansowanie  bieżącego funkcjonowania nowo powstałych żłobków w Osiecznej i Kąkolewie</t>
  </si>
  <si>
    <t>2020-2022</t>
  </si>
  <si>
    <t>Podniesienie jakości i sprawności wykonywania zadań publicznych</t>
  </si>
  <si>
    <t>2020-2021</t>
  </si>
  <si>
    <t>3.1. Rehabilitacja mieszkańców Gminy Osieczna na lata 2018-2020</t>
  </si>
  <si>
    <t>3.4. Dowozy uczniów do szkół w latach 2019-2021</t>
  </si>
  <si>
    <t>3.5. Prowadzenie audytu wewnetrznego</t>
  </si>
  <si>
    <r>
      <t xml:space="preserve">Stopień zaawansowania realizacji programów wieloletnich ujętych w wykazie przedsięwzięć do Wieloletniej Prognozy Finansowej
</t>
    </r>
    <r>
      <rPr>
        <sz val="12"/>
        <rFont val="Times New Roman"/>
        <family val="1"/>
      </rPr>
      <t>wg stanu na dzień 31 grudnia 2020 roku</t>
    </r>
  </si>
  <si>
    <t>1.1. Budowa na terenie Gminy Osieczna dróg dla rowerów w ramach zadania ograniczenie niskiej emisji na terenie Aglomeracji Leszczyńskiej</t>
  </si>
  <si>
    <t>3.1. Program budowy ścieżek pieszo-rowerowych na terenie Gminy</t>
  </si>
  <si>
    <t>3.2. Rewitalizacja centrum Osiecznej</t>
  </si>
  <si>
    <t>3.3. Przebudowa drogi w miejscowości Kąty (Maciejewo) - odcinek od drogi wojwódzkiej nr 432 - Kąty (Maciejewo)</t>
  </si>
  <si>
    <t>2015-2021</t>
  </si>
  <si>
    <t>2013-2023</t>
  </si>
  <si>
    <t>3.5. Budowa ujęcia wody na terenie Gminy Osieczna</t>
  </si>
  <si>
    <t>Uporządkowanie gospodarki wodociągowej na trenie Gminy</t>
  </si>
  <si>
    <t>2020-2025</t>
  </si>
  <si>
    <t>3.6. Budowa sieci kanalizacji sanitarnej oraz wodociągowej w m.Łoniewo i Osieczna (Stanisławówka) poza "aglomeracją"</t>
  </si>
  <si>
    <t>Uporządkowanie gospodarki ściekowej na trenie Gminy</t>
  </si>
  <si>
    <t>2017-2022</t>
  </si>
  <si>
    <t>01010</t>
  </si>
  <si>
    <t>3.7. Budowa sieci kanalizacji sanitarnej w Kąkolewie ul. Czereśniowa i Wiśniowa</t>
  </si>
  <si>
    <t>3.8. Rozbudowa Zespołu Szkół w Świerczynie</t>
  </si>
  <si>
    <t>Usprawnienie fumkcjonowania Zespołu Szkół w Świerczynie</t>
  </si>
  <si>
    <t>801</t>
  </si>
  <si>
    <t>80195</t>
  </si>
  <si>
    <t>3.9. Modernizacja drogi gminnej w Świerczynie</t>
  </si>
  <si>
    <t>2021-2022</t>
  </si>
  <si>
    <t>900</t>
  </si>
  <si>
    <t>Obniżenie kosztów zużycia energii</t>
  </si>
  <si>
    <t>2021-2023</t>
  </si>
  <si>
    <t>90015</t>
  </si>
  <si>
    <t>3.11. Rozbudowa sieci wodno-kanalizacyjnej na terenie Gminy</t>
  </si>
  <si>
    <t>2021-2025</t>
  </si>
  <si>
    <t>Wydatki poniesione 
do 2019 roku</t>
  </si>
  <si>
    <t>Rok 2020</t>
  </si>
  <si>
    <t>3.2. Rehabilitacja mieszkańców Gminy Osieczna na lata 2021-23</t>
  </si>
  <si>
    <t>600</t>
  </si>
  <si>
    <t>60014</t>
  </si>
  <si>
    <t>60016</t>
  </si>
  <si>
    <t>3.10. Budowa oraz modernizacja oświetlenia ulicznego na terenie Gminy</t>
  </si>
  <si>
    <t>3.4. Przebudowa drogi gminnej 712931P w miejscowości Ziemnice - odcinek od drogi powiatowej 8783P do skrzyżowania z drogą gminną 712930P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</si>
</sst>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000"/>
    <numFmt numFmtId="166" formatCode="0.000000"/>
    <numFmt numFmtId="167" formatCode="#,##0.000"/>
    <numFmt numFmtId="168" formatCode="0.0%"/>
    <numFmt numFmtId="169" formatCode="#,##0.0000"/>
    <numFmt numFmtId="170" formatCode="0.0000%"/>
    <numFmt numFmtId="171" formatCode="0.000%"/>
  </numFmts>
  <fonts count="50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sz val="10"/>
      <name val="Arial CE"/>
      <family val="0"/>
    </font>
    <font>
      <sz val="8"/>
      <name val="Calibri"/>
      <family val="2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i/>
      <sz val="9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7" borderId="0" applyNumberFormat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28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" fillId="0" borderId="0">
      <alignment/>
      <protection/>
    </xf>
    <xf numFmtId="0" fontId="5" fillId="0" borderId="0">
      <alignment/>
      <protection/>
    </xf>
    <xf numFmtId="0" fontId="44" fillId="26" borderId="1" applyNumberFormat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2" fillId="30" borderId="9" applyNumberFormat="0" applyFont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249">
    <xf numFmtId="0" fontId="0" fillId="0" borderId="0" xfId="0" applyFont="1" applyAlignment="1">
      <alignment/>
    </xf>
    <xf numFmtId="0" fontId="6" fillId="32" borderId="0" xfId="0" applyFont="1" applyFill="1" applyAlignment="1">
      <alignment/>
    </xf>
    <xf numFmtId="0" fontId="6" fillId="32" borderId="0" xfId="0" applyFont="1" applyFill="1" applyAlignment="1">
      <alignment/>
    </xf>
    <xf numFmtId="0" fontId="10" fillId="32" borderId="0" xfId="0" applyFont="1" applyFill="1" applyBorder="1" applyAlignment="1">
      <alignment horizontal="right"/>
    </xf>
    <xf numFmtId="2" fontId="7" fillId="0" borderId="10" xfId="0" applyNumberFormat="1" applyFont="1" applyBorder="1" applyAlignment="1">
      <alignment horizontal="center" vertical="center" wrapText="1"/>
    </xf>
    <xf numFmtId="2" fontId="7" fillId="0" borderId="11" xfId="0" applyNumberFormat="1" applyFont="1" applyBorder="1" applyAlignment="1">
      <alignment horizontal="center" vertical="center" wrapText="1"/>
    </xf>
    <xf numFmtId="0" fontId="11" fillId="32" borderId="12" xfId="0" applyFont="1" applyFill="1" applyBorder="1" applyAlignment="1">
      <alignment horizontal="center" vertical="center" wrapText="1"/>
    </xf>
    <xf numFmtId="0" fontId="12" fillId="32" borderId="12" xfId="0" applyFont="1" applyFill="1" applyBorder="1" applyAlignment="1">
      <alignment horizontal="center" vertical="center" wrapText="1"/>
    </xf>
    <xf numFmtId="0" fontId="6" fillId="32" borderId="0" xfId="0" applyFont="1" applyFill="1" applyAlignment="1">
      <alignment wrapText="1"/>
    </xf>
    <xf numFmtId="0" fontId="7" fillId="32" borderId="13" xfId="0" applyFont="1" applyFill="1" applyBorder="1" applyAlignment="1">
      <alignment horizontal="left" vertical="top"/>
    </xf>
    <xf numFmtId="0" fontId="14" fillId="32" borderId="12" xfId="0" applyFont="1" applyFill="1" applyBorder="1" applyAlignment="1">
      <alignment vertical="center" wrapText="1"/>
    </xf>
    <xf numFmtId="4" fontId="6" fillId="32" borderId="14" xfId="0" applyNumberFormat="1" applyFont="1" applyFill="1" applyBorder="1" applyAlignment="1">
      <alignment vertical="top" wrapText="1"/>
    </xf>
    <xf numFmtId="4" fontId="6" fillId="32" borderId="12" xfId="0" applyNumberFormat="1" applyFont="1" applyFill="1" applyBorder="1" applyAlignment="1">
      <alignment vertical="top" wrapText="1"/>
    </xf>
    <xf numFmtId="4" fontId="6" fillId="0" borderId="12" xfId="0" applyNumberFormat="1" applyFont="1" applyFill="1" applyBorder="1" applyAlignment="1">
      <alignment vertical="top" wrapText="1"/>
    </xf>
    <xf numFmtId="10" fontId="10" fillId="0" borderId="12" xfId="0" applyNumberFormat="1" applyFont="1" applyFill="1" applyBorder="1" applyAlignment="1">
      <alignment vertical="top" wrapText="1"/>
    </xf>
    <xf numFmtId="10" fontId="6" fillId="32" borderId="12" xfId="0" applyNumberFormat="1" applyFont="1" applyFill="1" applyBorder="1" applyAlignment="1">
      <alignment vertical="top" wrapText="1"/>
    </xf>
    <xf numFmtId="0" fontId="10" fillId="32" borderId="12" xfId="0" applyFont="1" applyFill="1" applyBorder="1" applyAlignment="1">
      <alignment vertical="center" wrapText="1"/>
    </xf>
    <xf numFmtId="4" fontId="6" fillId="0" borderId="14" xfId="0" applyNumberFormat="1" applyFont="1" applyFill="1" applyBorder="1" applyAlignment="1">
      <alignment vertical="top" wrapText="1"/>
    </xf>
    <xf numFmtId="0" fontId="11" fillId="32" borderId="12" xfId="0" applyFont="1" applyFill="1" applyBorder="1" applyAlignment="1">
      <alignment vertical="center" wrapText="1"/>
    </xf>
    <xf numFmtId="4" fontId="7" fillId="32" borderId="14" xfId="0" applyNumberFormat="1" applyFont="1" applyFill="1" applyBorder="1" applyAlignment="1">
      <alignment vertical="top" wrapText="1"/>
    </xf>
    <xf numFmtId="4" fontId="7" fillId="32" borderId="12" xfId="0" applyNumberFormat="1" applyFont="1" applyFill="1" applyBorder="1" applyAlignment="1">
      <alignment vertical="top" wrapText="1"/>
    </xf>
    <xf numFmtId="4" fontId="7" fillId="0" borderId="12" xfId="0" applyNumberFormat="1" applyFont="1" applyFill="1" applyBorder="1" applyAlignment="1">
      <alignment vertical="top" wrapText="1"/>
    </xf>
    <xf numFmtId="0" fontId="7" fillId="32" borderId="0" xfId="0" applyFont="1" applyFill="1" applyAlignment="1">
      <alignment/>
    </xf>
    <xf numFmtId="0" fontId="7" fillId="32" borderId="12" xfId="0" applyFont="1" applyFill="1" applyBorder="1" applyAlignment="1">
      <alignment horizontal="center" vertical="top"/>
    </xf>
    <xf numFmtId="0" fontId="10" fillId="32" borderId="12" xfId="0" applyFont="1" applyFill="1" applyBorder="1" applyAlignment="1">
      <alignment vertical="top" wrapText="1"/>
    </xf>
    <xf numFmtId="0" fontId="10" fillId="32" borderId="14" xfId="0" applyFont="1" applyFill="1" applyBorder="1" applyAlignment="1">
      <alignment vertical="top" wrapText="1"/>
    </xf>
    <xf numFmtId="9" fontId="6" fillId="32" borderId="12" xfId="0" applyNumberFormat="1" applyFont="1" applyFill="1" applyBorder="1" applyAlignment="1">
      <alignment vertical="top" wrapText="1"/>
    </xf>
    <xf numFmtId="0" fontId="7" fillId="0" borderId="13" xfId="0" applyFont="1" applyFill="1" applyBorder="1" applyAlignment="1">
      <alignment horizontal="left" vertical="top"/>
    </xf>
    <xf numFmtId="10" fontId="11" fillId="0" borderId="12" xfId="0" applyNumberFormat="1" applyFont="1" applyFill="1" applyBorder="1" applyAlignment="1">
      <alignment vertical="top" wrapText="1"/>
    </xf>
    <xf numFmtId="4" fontId="7" fillId="0" borderId="14" xfId="0" applyNumberFormat="1" applyFont="1" applyFill="1" applyBorder="1" applyAlignment="1">
      <alignment vertical="top" wrapText="1"/>
    </xf>
    <xf numFmtId="0" fontId="14" fillId="0" borderId="12" xfId="0" applyFont="1" applyFill="1" applyBorder="1" applyAlignment="1">
      <alignment vertical="center" wrapText="1"/>
    </xf>
    <xf numFmtId="0" fontId="10" fillId="0" borderId="12" xfId="0" applyFont="1" applyFill="1" applyBorder="1" applyAlignment="1">
      <alignment vertical="center" wrapText="1"/>
    </xf>
    <xf numFmtId="0" fontId="11" fillId="0" borderId="12" xfId="0" applyFont="1" applyFill="1" applyBorder="1" applyAlignment="1">
      <alignment vertical="center" wrapText="1"/>
    </xf>
    <xf numFmtId="0" fontId="6" fillId="32" borderId="14" xfId="0" applyFont="1" applyFill="1" applyBorder="1" applyAlignment="1">
      <alignment vertical="top" wrapText="1"/>
    </xf>
    <xf numFmtId="0" fontId="6" fillId="32" borderId="12" xfId="0" applyFont="1" applyFill="1" applyBorder="1" applyAlignment="1">
      <alignment vertical="top" wrapText="1"/>
    </xf>
    <xf numFmtId="0" fontId="6" fillId="0" borderId="13" xfId="0" applyFont="1" applyBorder="1" applyAlignment="1">
      <alignment/>
    </xf>
    <xf numFmtId="0" fontId="14" fillId="33" borderId="12" xfId="0" applyFont="1" applyFill="1" applyBorder="1" applyAlignment="1">
      <alignment vertical="center"/>
    </xf>
    <xf numFmtId="4" fontId="6" fillId="33" borderId="14" xfId="0" applyNumberFormat="1" applyFont="1" applyFill="1" applyBorder="1" applyAlignment="1">
      <alignment vertical="top"/>
    </xf>
    <xf numFmtId="0" fontId="14" fillId="33" borderId="12" xfId="0" applyFont="1" applyFill="1" applyBorder="1" applyAlignment="1">
      <alignment vertical="center" wrapText="1"/>
    </xf>
    <xf numFmtId="0" fontId="10" fillId="33" borderId="12" xfId="0" applyFont="1" applyFill="1" applyBorder="1" applyAlignment="1">
      <alignment vertical="center" wrapText="1"/>
    </xf>
    <xf numFmtId="0" fontId="11" fillId="33" borderId="12" xfId="0" applyFont="1" applyFill="1" applyBorder="1" applyAlignment="1">
      <alignment vertical="center" wrapText="1"/>
    </xf>
    <xf numFmtId="4" fontId="7" fillId="33" borderId="14" xfId="0" applyNumberFormat="1" applyFont="1" applyFill="1" applyBorder="1" applyAlignment="1">
      <alignment vertical="top" wrapText="1"/>
    </xf>
    <xf numFmtId="0" fontId="7" fillId="32" borderId="12" xfId="0" applyFont="1" applyFill="1" applyBorder="1" applyAlignment="1">
      <alignment horizontal="center"/>
    </xf>
    <xf numFmtId="0" fontId="7" fillId="32" borderId="10" xfId="0" applyFont="1" applyFill="1" applyBorder="1" applyAlignment="1">
      <alignment horizontal="center"/>
    </xf>
    <xf numFmtId="0" fontId="10" fillId="32" borderId="10" xfId="0" applyFont="1" applyFill="1" applyBorder="1" applyAlignment="1">
      <alignment vertical="top" wrapText="1"/>
    </xf>
    <xf numFmtId="0" fontId="10" fillId="32" borderId="15" xfId="0" applyFont="1" applyFill="1" applyBorder="1" applyAlignment="1">
      <alignment vertical="top" wrapText="1"/>
    </xf>
    <xf numFmtId="0" fontId="7" fillId="32" borderId="11" xfId="0" applyFont="1" applyFill="1" applyBorder="1" applyAlignment="1">
      <alignment horizontal="center" vertical="top"/>
    </xf>
    <xf numFmtId="0" fontId="10" fillId="32" borderId="11" xfId="0" applyFont="1" applyFill="1" applyBorder="1" applyAlignment="1">
      <alignment vertical="top" wrapText="1"/>
    </xf>
    <xf numFmtId="0" fontId="10" fillId="32" borderId="16" xfId="0" applyFont="1" applyFill="1" applyBorder="1" applyAlignment="1">
      <alignment vertical="top" wrapText="1"/>
    </xf>
    <xf numFmtId="0" fontId="8" fillId="32" borderId="0" xfId="0" applyFont="1" applyFill="1" applyAlignment="1">
      <alignment horizontal="center" vertical="center" wrapText="1"/>
    </xf>
    <xf numFmtId="0" fontId="14" fillId="34" borderId="12" xfId="0" applyFont="1" applyFill="1" applyBorder="1" applyAlignment="1">
      <alignment vertical="center"/>
    </xf>
    <xf numFmtId="4" fontId="6" fillId="34" borderId="12" xfId="0" applyNumberFormat="1" applyFont="1" applyFill="1" applyBorder="1" applyAlignment="1">
      <alignment vertical="top"/>
    </xf>
    <xf numFmtId="0" fontId="14" fillId="34" borderId="12" xfId="0" applyFont="1" applyFill="1" applyBorder="1" applyAlignment="1">
      <alignment vertical="center" wrapText="1"/>
    </xf>
    <xf numFmtId="0" fontId="10" fillId="34" borderId="12" xfId="0" applyFont="1" applyFill="1" applyBorder="1" applyAlignment="1">
      <alignment vertical="center" wrapText="1"/>
    </xf>
    <xf numFmtId="0" fontId="11" fillId="34" borderId="12" xfId="0" applyFont="1" applyFill="1" applyBorder="1" applyAlignment="1">
      <alignment vertical="center" wrapText="1"/>
    </xf>
    <xf numFmtId="4" fontId="7" fillId="34" borderId="12" xfId="0" applyNumberFormat="1" applyFont="1" applyFill="1" applyBorder="1" applyAlignment="1">
      <alignment vertical="top" wrapText="1"/>
    </xf>
    <xf numFmtId="0" fontId="6" fillId="0" borderId="0" xfId="0" applyFont="1" applyBorder="1" applyAlignment="1">
      <alignment/>
    </xf>
    <xf numFmtId="0" fontId="7" fillId="32" borderId="17" xfId="0" applyFont="1" applyFill="1" applyBorder="1" applyAlignment="1">
      <alignment horizontal="center" vertical="top"/>
    </xf>
    <xf numFmtId="0" fontId="10" fillId="32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10" fontId="6" fillId="0" borderId="12" xfId="0" applyNumberFormat="1" applyFont="1" applyFill="1" applyBorder="1" applyAlignment="1">
      <alignment vertical="top" wrapText="1"/>
    </xf>
    <xf numFmtId="0" fontId="7" fillId="0" borderId="12" xfId="0" applyFont="1" applyFill="1" applyBorder="1" applyAlignment="1">
      <alignment horizontal="center" vertical="top"/>
    </xf>
    <xf numFmtId="0" fontId="10" fillId="0" borderId="12" xfId="0" applyFont="1" applyFill="1" applyBorder="1" applyAlignment="1">
      <alignment vertical="top" wrapText="1"/>
    </xf>
    <xf numFmtId="4" fontId="10" fillId="0" borderId="14" xfId="0" applyNumberFormat="1" applyFont="1" applyFill="1" applyBorder="1" applyAlignment="1">
      <alignment vertical="top" wrapText="1"/>
    </xf>
    <xf numFmtId="4" fontId="10" fillId="0" borderId="12" xfId="0" applyNumberFormat="1" applyFont="1" applyFill="1" applyBorder="1" applyAlignment="1">
      <alignment vertical="top" wrapText="1"/>
    </xf>
    <xf numFmtId="10" fontId="6" fillId="33" borderId="12" xfId="0" applyNumberFormat="1" applyFont="1" applyFill="1" applyBorder="1" applyAlignment="1">
      <alignment vertical="top"/>
    </xf>
    <xf numFmtId="10" fontId="7" fillId="33" borderId="12" xfId="0" applyNumberFormat="1" applyFont="1" applyFill="1" applyBorder="1" applyAlignment="1">
      <alignment vertical="top"/>
    </xf>
    <xf numFmtId="10" fontId="6" fillId="34" borderId="12" xfId="0" applyNumberFormat="1" applyFont="1" applyFill="1" applyBorder="1" applyAlignment="1">
      <alignment vertical="top" wrapText="1"/>
    </xf>
    <xf numFmtId="10" fontId="7" fillId="34" borderId="12" xfId="0" applyNumberFormat="1" applyFont="1" applyFill="1" applyBorder="1" applyAlignment="1">
      <alignment vertical="top" wrapText="1"/>
    </xf>
    <xf numFmtId="10" fontId="6" fillId="34" borderId="12" xfId="0" applyNumberFormat="1" applyFont="1" applyFill="1" applyBorder="1" applyAlignment="1">
      <alignment vertical="top"/>
    </xf>
    <xf numFmtId="10" fontId="7" fillId="34" borderId="12" xfId="0" applyNumberFormat="1" applyFont="1" applyFill="1" applyBorder="1" applyAlignment="1">
      <alignment vertical="top"/>
    </xf>
    <xf numFmtId="0" fontId="10" fillId="0" borderId="14" xfId="0" applyFont="1" applyFill="1" applyBorder="1" applyAlignment="1">
      <alignment vertical="top" wrapText="1"/>
    </xf>
    <xf numFmtId="9" fontId="10" fillId="0" borderId="12" xfId="0" applyNumberFormat="1" applyFont="1" applyFill="1" applyBorder="1" applyAlignment="1">
      <alignment vertical="top" wrapText="1"/>
    </xf>
    <xf numFmtId="9" fontId="6" fillId="0" borderId="12" xfId="0" applyNumberFormat="1" applyFont="1" applyFill="1" applyBorder="1" applyAlignment="1">
      <alignment vertical="top" wrapText="1"/>
    </xf>
    <xf numFmtId="10" fontId="7" fillId="0" borderId="12" xfId="0" applyNumberFormat="1" applyFont="1" applyFill="1" applyBorder="1" applyAlignment="1">
      <alignment vertical="top" wrapText="1"/>
    </xf>
    <xf numFmtId="10" fontId="10" fillId="32" borderId="12" xfId="0" applyNumberFormat="1" applyFont="1" applyFill="1" applyBorder="1" applyAlignment="1">
      <alignment vertical="top" wrapText="1"/>
    </xf>
    <xf numFmtId="10" fontId="11" fillId="32" borderId="12" xfId="0" applyNumberFormat="1" applyFont="1" applyFill="1" applyBorder="1" applyAlignment="1">
      <alignment vertical="top" wrapText="1"/>
    </xf>
    <xf numFmtId="0" fontId="7" fillId="32" borderId="12" xfId="0" applyFont="1" applyFill="1" applyBorder="1" applyAlignment="1">
      <alignment horizontal="left" vertical="top"/>
    </xf>
    <xf numFmtId="0" fontId="7" fillId="0" borderId="18" xfId="0" applyFont="1" applyFill="1" applyBorder="1" applyAlignment="1">
      <alignment horizontal="left" vertical="top"/>
    </xf>
    <xf numFmtId="0" fontId="7" fillId="0" borderId="19" xfId="0" applyFont="1" applyFill="1" applyBorder="1" applyAlignment="1">
      <alignment horizontal="left" vertical="top"/>
    </xf>
    <xf numFmtId="0" fontId="7" fillId="0" borderId="14" xfId="0" applyFont="1" applyFill="1" applyBorder="1" applyAlignment="1">
      <alignment horizontal="left" vertical="top"/>
    </xf>
    <xf numFmtId="0" fontId="13" fillId="0" borderId="20" xfId="0" applyFont="1" applyFill="1" applyBorder="1" applyAlignment="1">
      <alignment horizontal="center" vertical="center" wrapText="1"/>
    </xf>
    <xf numFmtId="0" fontId="13" fillId="0" borderId="21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13" fillId="0" borderId="22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3" fillId="0" borderId="23" xfId="0" applyFont="1" applyFill="1" applyBorder="1" applyAlignment="1">
      <alignment horizontal="center" vertical="center" wrapText="1"/>
    </xf>
    <xf numFmtId="0" fontId="13" fillId="0" borderId="24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17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textRotation="90" wrapText="1"/>
    </xf>
    <xf numFmtId="0" fontId="10" fillId="0" borderId="17" xfId="0" applyFont="1" applyFill="1" applyBorder="1" applyAlignment="1">
      <alignment horizontal="center" vertical="center" textRotation="90" wrapText="1"/>
    </xf>
    <xf numFmtId="0" fontId="10" fillId="0" borderId="11" xfId="0" applyFont="1" applyFill="1" applyBorder="1" applyAlignment="1">
      <alignment horizontal="center" vertical="center" textRotation="90" wrapText="1"/>
    </xf>
    <xf numFmtId="0" fontId="6" fillId="32" borderId="10" xfId="0" applyFont="1" applyFill="1" applyBorder="1" applyAlignment="1">
      <alignment horizontal="center" vertical="center" wrapText="1"/>
    </xf>
    <xf numFmtId="0" fontId="6" fillId="32" borderId="17" xfId="0" applyFont="1" applyFill="1" applyBorder="1" applyAlignment="1">
      <alignment horizontal="center" vertical="center" wrapText="1"/>
    </xf>
    <xf numFmtId="0" fontId="6" fillId="32" borderId="11" xfId="0" applyFont="1" applyFill="1" applyBorder="1" applyAlignment="1">
      <alignment horizontal="center" vertical="center" wrapText="1"/>
    </xf>
    <xf numFmtId="49" fontId="6" fillId="32" borderId="10" xfId="0" applyNumberFormat="1" applyFont="1" applyFill="1" applyBorder="1" applyAlignment="1">
      <alignment horizontal="center" vertical="center" wrapText="1"/>
    </xf>
    <xf numFmtId="49" fontId="6" fillId="32" borderId="17" xfId="0" applyNumberFormat="1" applyFont="1" applyFill="1" applyBorder="1" applyAlignment="1">
      <alignment horizontal="center" vertical="center" wrapText="1"/>
    </xf>
    <xf numFmtId="49" fontId="6" fillId="32" borderId="11" xfId="0" applyNumberFormat="1" applyFont="1" applyFill="1" applyBorder="1" applyAlignment="1">
      <alignment horizontal="center" vertical="center" wrapText="1"/>
    </xf>
    <xf numFmtId="0" fontId="10" fillId="32" borderId="10" xfId="0" applyFont="1" applyFill="1" applyBorder="1" applyAlignment="1">
      <alignment horizontal="center" vertical="center" textRotation="90" wrapText="1"/>
    </xf>
    <xf numFmtId="0" fontId="10" fillId="32" borderId="17" xfId="0" applyFont="1" applyFill="1" applyBorder="1" applyAlignment="1">
      <alignment horizontal="center" vertical="center" textRotation="90" wrapText="1"/>
    </xf>
    <xf numFmtId="0" fontId="10" fillId="32" borderId="11" xfId="0" applyFont="1" applyFill="1" applyBorder="1" applyAlignment="1">
      <alignment horizontal="center" vertical="center" textRotation="90" wrapText="1"/>
    </xf>
    <xf numFmtId="0" fontId="7" fillId="0" borderId="16" xfId="0" applyFont="1" applyFill="1" applyBorder="1" applyAlignment="1">
      <alignment horizontal="left" vertical="top"/>
    </xf>
    <xf numFmtId="0" fontId="10" fillId="32" borderId="15" xfId="0" applyFont="1" applyFill="1" applyBorder="1" applyAlignment="1">
      <alignment horizontal="center" vertical="top" wrapText="1"/>
    </xf>
    <xf numFmtId="0" fontId="10" fillId="32" borderId="16" xfId="0" applyFont="1" applyFill="1" applyBorder="1" applyAlignment="1">
      <alignment horizontal="center" vertical="top" wrapText="1"/>
    </xf>
    <xf numFmtId="2" fontId="11" fillId="0" borderId="10" xfId="0" applyNumberFormat="1" applyFont="1" applyBorder="1" applyAlignment="1">
      <alignment horizontal="center" vertical="center" wrapText="1"/>
    </xf>
    <xf numFmtId="2" fontId="11" fillId="0" borderId="17" xfId="0" applyNumberFormat="1" applyFont="1" applyBorder="1" applyAlignment="1">
      <alignment horizontal="center" vertical="center" wrapText="1"/>
    </xf>
    <xf numFmtId="2" fontId="11" fillId="0" borderId="11" xfId="0" applyNumberFormat="1" applyFont="1" applyBorder="1" applyAlignment="1">
      <alignment horizontal="center" vertical="center" wrapText="1"/>
    </xf>
    <xf numFmtId="0" fontId="7" fillId="32" borderId="18" xfId="0" applyFont="1" applyFill="1" applyBorder="1" applyAlignment="1">
      <alignment horizontal="left" vertical="top"/>
    </xf>
    <xf numFmtId="0" fontId="7" fillId="32" borderId="19" xfId="0" applyFont="1" applyFill="1" applyBorder="1" applyAlignment="1">
      <alignment horizontal="left" vertical="top"/>
    </xf>
    <xf numFmtId="0" fontId="7" fillId="32" borderId="14" xfId="0" applyFont="1" applyFill="1" applyBorder="1" applyAlignment="1">
      <alignment horizontal="left" vertical="top"/>
    </xf>
    <xf numFmtId="0" fontId="13" fillId="32" borderId="20" xfId="0" applyFont="1" applyFill="1" applyBorder="1" applyAlignment="1">
      <alignment horizontal="center" vertical="center" wrapText="1"/>
    </xf>
    <xf numFmtId="0" fontId="13" fillId="32" borderId="21" xfId="0" applyFont="1" applyFill="1" applyBorder="1" applyAlignment="1">
      <alignment horizontal="center" vertical="center" wrapText="1"/>
    </xf>
    <xf numFmtId="0" fontId="13" fillId="32" borderId="15" xfId="0" applyFont="1" applyFill="1" applyBorder="1" applyAlignment="1">
      <alignment horizontal="center" vertical="center" wrapText="1"/>
    </xf>
    <xf numFmtId="0" fontId="13" fillId="32" borderId="22" xfId="0" applyFont="1" applyFill="1" applyBorder="1" applyAlignment="1">
      <alignment horizontal="center" vertical="center" wrapText="1"/>
    </xf>
    <xf numFmtId="0" fontId="13" fillId="32" borderId="0" xfId="0" applyFont="1" applyFill="1" applyBorder="1" applyAlignment="1">
      <alignment horizontal="center" vertical="center" wrapText="1"/>
    </xf>
    <xf numFmtId="0" fontId="13" fillId="32" borderId="13" xfId="0" applyFont="1" applyFill="1" applyBorder="1" applyAlignment="1">
      <alignment horizontal="center" vertical="center" wrapText="1"/>
    </xf>
    <xf numFmtId="0" fontId="13" fillId="32" borderId="23" xfId="0" applyFont="1" applyFill="1" applyBorder="1" applyAlignment="1">
      <alignment horizontal="center" vertical="center" wrapText="1"/>
    </xf>
    <xf numFmtId="0" fontId="13" fillId="32" borderId="24" xfId="0" applyFont="1" applyFill="1" applyBorder="1" applyAlignment="1">
      <alignment horizontal="center" vertical="center" wrapText="1"/>
    </xf>
    <xf numFmtId="0" fontId="13" fillId="32" borderId="16" xfId="0" applyFont="1" applyFill="1" applyBorder="1" applyAlignment="1">
      <alignment horizontal="center" vertical="center" wrapText="1"/>
    </xf>
    <xf numFmtId="0" fontId="10" fillId="32" borderId="10" xfId="0" applyFont="1" applyFill="1" applyBorder="1" applyAlignment="1">
      <alignment horizontal="center" vertical="center" wrapText="1"/>
    </xf>
    <xf numFmtId="0" fontId="10" fillId="32" borderId="17" xfId="0" applyFont="1" applyFill="1" applyBorder="1" applyAlignment="1">
      <alignment horizontal="center" vertical="center" wrapText="1"/>
    </xf>
    <xf numFmtId="0" fontId="10" fillId="32" borderId="11" xfId="0" applyFont="1" applyFill="1" applyBorder="1" applyAlignment="1">
      <alignment horizontal="center" vertical="center" wrapText="1"/>
    </xf>
    <xf numFmtId="0" fontId="10" fillId="32" borderId="10" xfId="0" applyFont="1" applyFill="1" applyBorder="1" applyAlignment="1">
      <alignment horizontal="center" vertical="top" wrapText="1"/>
    </xf>
    <xf numFmtId="0" fontId="10" fillId="32" borderId="11" xfId="0" applyFont="1" applyFill="1" applyBorder="1" applyAlignment="1">
      <alignment horizontal="center" vertical="top" wrapText="1"/>
    </xf>
    <xf numFmtId="0" fontId="15" fillId="32" borderId="18" xfId="0" applyFont="1" applyFill="1" applyBorder="1" applyAlignment="1">
      <alignment vertical="top" wrapText="1"/>
    </xf>
    <xf numFmtId="0" fontId="15" fillId="32" borderId="19" xfId="0" applyFont="1" applyFill="1" applyBorder="1" applyAlignment="1">
      <alignment vertical="top" wrapText="1"/>
    </xf>
    <xf numFmtId="0" fontId="15" fillId="32" borderId="14" xfId="0" applyFont="1" applyFill="1" applyBorder="1" applyAlignment="1">
      <alignment vertical="top" wrapText="1"/>
    </xf>
    <xf numFmtId="0" fontId="11" fillId="32" borderId="20" xfId="0" applyFont="1" applyFill="1" applyBorder="1" applyAlignment="1">
      <alignment horizontal="left" vertical="center" wrapText="1"/>
    </xf>
    <xf numFmtId="0" fontId="11" fillId="32" borderId="23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 quotePrefix="1">
      <alignment horizontal="center" vertical="center" wrapText="1"/>
    </xf>
    <xf numFmtId="0" fontId="6" fillId="0" borderId="17" xfId="0" applyFont="1" applyFill="1" applyBorder="1" applyAlignment="1" quotePrefix="1">
      <alignment horizontal="center" vertical="center" wrapText="1"/>
    </xf>
    <xf numFmtId="0" fontId="6" fillId="0" borderId="11" xfId="0" applyFont="1" applyFill="1" applyBorder="1" applyAlignment="1" quotePrefix="1">
      <alignment horizontal="center" vertical="center" wrapText="1"/>
    </xf>
    <xf numFmtId="0" fontId="10" fillId="0" borderId="10" xfId="0" applyFont="1" applyFill="1" applyBorder="1" applyAlignment="1" quotePrefix="1">
      <alignment horizontal="center" vertical="center" wrapText="1"/>
    </xf>
    <xf numFmtId="0" fontId="10" fillId="0" borderId="17" xfId="0" applyFont="1" applyFill="1" applyBorder="1" applyAlignment="1" quotePrefix="1">
      <alignment horizontal="center" vertical="center" wrapText="1"/>
    </xf>
    <xf numFmtId="0" fontId="10" fillId="0" borderId="11" xfId="0" applyFont="1" applyFill="1" applyBorder="1" applyAlignment="1" quotePrefix="1">
      <alignment horizontal="center" vertical="center" wrapText="1"/>
    </xf>
    <xf numFmtId="0" fontId="15" fillId="0" borderId="18" xfId="0" applyFont="1" applyFill="1" applyBorder="1" applyAlignment="1">
      <alignment vertical="top" wrapText="1"/>
    </xf>
    <xf numFmtId="0" fontId="15" fillId="0" borderId="19" xfId="0" applyFont="1" applyFill="1" applyBorder="1" applyAlignment="1">
      <alignment vertical="top" wrapText="1"/>
    </xf>
    <xf numFmtId="0" fontId="15" fillId="0" borderId="14" xfId="0" applyFont="1" applyFill="1" applyBorder="1" applyAlignment="1">
      <alignment vertical="top" wrapText="1"/>
    </xf>
    <xf numFmtId="0" fontId="10" fillId="34" borderId="10" xfId="0" applyFont="1" applyFill="1" applyBorder="1" applyAlignment="1">
      <alignment horizontal="center" vertical="center" textRotation="90" wrapText="1"/>
    </xf>
    <xf numFmtId="0" fontId="10" fillId="34" borderId="17" xfId="0" applyFont="1" applyFill="1" applyBorder="1" applyAlignment="1">
      <alignment horizontal="center" vertical="center" textRotation="90" wrapText="1"/>
    </xf>
    <xf numFmtId="0" fontId="10" fillId="34" borderId="11" xfId="0" applyFont="1" applyFill="1" applyBorder="1" applyAlignment="1">
      <alignment horizontal="center" vertical="center" textRotation="90" wrapText="1"/>
    </xf>
    <xf numFmtId="0" fontId="11" fillId="32" borderId="10" xfId="0" applyFont="1" applyFill="1" applyBorder="1" applyAlignment="1">
      <alignment horizontal="center" vertical="center" wrapText="1"/>
    </xf>
    <xf numFmtId="0" fontId="11" fillId="32" borderId="11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 quotePrefix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11" fillId="32" borderId="17" xfId="0" applyFont="1" applyFill="1" applyBorder="1" applyAlignment="1">
      <alignment horizontal="center" vertical="center" wrapText="1"/>
    </xf>
    <xf numFmtId="0" fontId="7" fillId="32" borderId="10" xfId="0" applyFont="1" applyFill="1" applyBorder="1" applyAlignment="1">
      <alignment horizontal="center"/>
    </xf>
    <xf numFmtId="0" fontId="7" fillId="0" borderId="11" xfId="0" applyFont="1" applyBorder="1" applyAlignment="1">
      <alignment/>
    </xf>
    <xf numFmtId="0" fontId="11" fillId="32" borderId="21" xfId="0" applyFont="1" applyFill="1" applyBorder="1" applyAlignment="1">
      <alignment vertical="top" wrapText="1"/>
    </xf>
    <xf numFmtId="0" fontId="11" fillId="32" borderId="15" xfId="0" applyFont="1" applyFill="1" applyBorder="1" applyAlignment="1">
      <alignment vertical="top" wrapText="1"/>
    </xf>
    <xf numFmtId="0" fontId="11" fillId="32" borderId="24" xfId="0" applyFont="1" applyFill="1" applyBorder="1" applyAlignment="1">
      <alignment vertical="top" wrapText="1"/>
    </xf>
    <xf numFmtId="0" fontId="11" fillId="32" borderId="16" xfId="0" applyFont="1" applyFill="1" applyBorder="1" applyAlignment="1">
      <alignment vertical="top" wrapText="1"/>
    </xf>
    <xf numFmtId="0" fontId="10" fillId="32" borderId="24" xfId="0" applyFont="1" applyFill="1" applyBorder="1" applyAlignment="1">
      <alignment horizontal="right"/>
    </xf>
    <xf numFmtId="0" fontId="11" fillId="32" borderId="20" xfId="0" applyFont="1" applyFill="1" applyBorder="1" applyAlignment="1">
      <alignment horizontal="center" vertical="center" wrapText="1"/>
    </xf>
    <xf numFmtId="0" fontId="11" fillId="32" borderId="15" xfId="0" applyFont="1" applyFill="1" applyBorder="1" applyAlignment="1">
      <alignment horizontal="center" vertical="center" wrapText="1"/>
    </xf>
    <xf numFmtId="0" fontId="11" fillId="32" borderId="23" xfId="0" applyFont="1" applyFill="1" applyBorder="1" applyAlignment="1">
      <alignment horizontal="center" vertical="center" wrapText="1"/>
    </xf>
    <xf numFmtId="0" fontId="11" fillId="32" borderId="16" xfId="0" applyFont="1" applyFill="1" applyBorder="1" applyAlignment="1">
      <alignment horizontal="center" vertical="center" wrapText="1"/>
    </xf>
    <xf numFmtId="0" fontId="11" fillId="32" borderId="22" xfId="0" applyFont="1" applyFill="1" applyBorder="1" applyAlignment="1">
      <alignment horizontal="center" vertical="center" wrapText="1"/>
    </xf>
    <xf numFmtId="0" fontId="11" fillId="32" borderId="13" xfId="0" applyFont="1" applyFill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10" fillId="32" borderId="10" xfId="0" applyFont="1" applyFill="1" applyBorder="1" applyAlignment="1" quotePrefix="1">
      <alignment horizontal="center" vertical="center" wrapText="1"/>
    </xf>
    <xf numFmtId="0" fontId="10" fillId="32" borderId="17" xfId="0" applyFont="1" applyFill="1" applyBorder="1" applyAlignment="1" quotePrefix="1">
      <alignment horizontal="center" vertical="center" wrapText="1"/>
    </xf>
    <xf numFmtId="0" fontId="10" fillId="32" borderId="11" xfId="0" applyFont="1" applyFill="1" applyBorder="1" applyAlignment="1" quotePrefix="1">
      <alignment horizontal="center" vertical="center" wrapText="1"/>
    </xf>
    <xf numFmtId="0" fontId="6" fillId="32" borderId="10" xfId="0" applyFont="1" applyFill="1" applyBorder="1" applyAlignment="1" quotePrefix="1">
      <alignment horizontal="center" vertical="center" wrapText="1"/>
    </xf>
    <xf numFmtId="0" fontId="6" fillId="32" borderId="17" xfId="0" applyFont="1" applyFill="1" applyBorder="1" applyAlignment="1" quotePrefix="1">
      <alignment horizontal="center" vertical="center" wrapText="1"/>
    </xf>
    <xf numFmtId="0" fontId="6" fillId="32" borderId="11" xfId="0" applyFont="1" applyFill="1" applyBorder="1" applyAlignment="1" quotePrefix="1">
      <alignment horizontal="center" vertical="center" wrapText="1"/>
    </xf>
    <xf numFmtId="0" fontId="10" fillId="33" borderId="10" xfId="0" applyFont="1" applyFill="1" applyBorder="1" applyAlignment="1">
      <alignment horizontal="center" vertical="center" textRotation="90" wrapText="1"/>
    </xf>
    <xf numFmtId="0" fontId="10" fillId="33" borderId="17" xfId="0" applyFont="1" applyFill="1" applyBorder="1" applyAlignment="1">
      <alignment horizontal="center" vertical="center" textRotation="90" wrapText="1"/>
    </xf>
    <xf numFmtId="0" fontId="10" fillId="33" borderId="11" xfId="0" applyFont="1" applyFill="1" applyBorder="1" applyAlignment="1">
      <alignment horizontal="center" vertical="center" textRotation="90" wrapText="1"/>
    </xf>
    <xf numFmtId="0" fontId="6" fillId="32" borderId="20" xfId="0" applyFont="1" applyFill="1" applyBorder="1" applyAlignment="1" quotePrefix="1">
      <alignment horizontal="center" vertical="center"/>
    </xf>
    <xf numFmtId="0" fontId="6" fillId="32" borderId="21" xfId="0" applyFont="1" applyFill="1" applyBorder="1" applyAlignment="1">
      <alignment horizontal="center" vertical="center"/>
    </xf>
    <xf numFmtId="0" fontId="6" fillId="32" borderId="15" xfId="0" applyFont="1" applyFill="1" applyBorder="1" applyAlignment="1">
      <alignment horizontal="center" vertical="center"/>
    </xf>
    <xf numFmtId="0" fontId="6" fillId="32" borderId="22" xfId="0" applyFont="1" applyFill="1" applyBorder="1" applyAlignment="1">
      <alignment horizontal="center" vertical="center"/>
    </xf>
    <xf numFmtId="0" fontId="6" fillId="32" borderId="0" xfId="0" applyFont="1" applyFill="1" applyBorder="1" applyAlignment="1">
      <alignment horizontal="center" vertical="center"/>
    </xf>
    <xf numFmtId="0" fontId="6" fillId="32" borderId="13" xfId="0" applyFont="1" applyFill="1" applyBorder="1" applyAlignment="1">
      <alignment horizontal="center" vertical="center"/>
    </xf>
    <xf numFmtId="0" fontId="6" fillId="32" borderId="23" xfId="0" applyFont="1" applyFill="1" applyBorder="1" applyAlignment="1">
      <alignment horizontal="center" vertical="center"/>
    </xf>
    <xf numFmtId="0" fontId="6" fillId="32" borderId="24" xfId="0" applyFont="1" applyFill="1" applyBorder="1" applyAlignment="1">
      <alignment horizontal="center" vertical="center"/>
    </xf>
    <xf numFmtId="0" fontId="6" fillId="32" borderId="16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 wrapText="1"/>
    </xf>
    <xf numFmtId="0" fontId="16" fillId="0" borderId="21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22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23" xfId="0" applyFont="1" applyFill="1" applyBorder="1" applyAlignment="1">
      <alignment horizontal="center" vertical="center" wrapText="1"/>
    </xf>
    <xf numFmtId="0" fontId="16" fillId="0" borderId="24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 wrapText="1"/>
    </xf>
    <xf numFmtId="0" fontId="11" fillId="32" borderId="18" xfId="0" applyFont="1" applyFill="1" applyBorder="1" applyAlignment="1">
      <alignment vertical="top" wrapText="1"/>
    </xf>
    <xf numFmtId="0" fontId="6" fillId="0" borderId="19" xfId="0" applyFont="1" applyBorder="1" applyAlignment="1">
      <alignment/>
    </xf>
    <xf numFmtId="0" fontId="6" fillId="0" borderId="14" xfId="0" applyFont="1" applyBorder="1" applyAlignment="1">
      <alignment/>
    </xf>
    <xf numFmtId="0" fontId="8" fillId="33" borderId="20" xfId="0" applyFont="1" applyFill="1" applyBorder="1" applyAlignment="1">
      <alignment horizontal="center" vertical="center" wrapText="1"/>
    </xf>
    <xf numFmtId="0" fontId="8" fillId="33" borderId="21" xfId="0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center" vertical="center" wrapText="1"/>
    </xf>
    <xf numFmtId="0" fontId="8" fillId="33" borderId="22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8" fillId="33" borderId="23" xfId="0" applyFont="1" applyFill="1" applyBorder="1" applyAlignment="1">
      <alignment horizontal="center" vertical="center" wrapText="1"/>
    </xf>
    <xf numFmtId="0" fontId="8" fillId="33" borderId="24" xfId="0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center" vertical="center" wrapText="1"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14" xfId="0" applyFont="1" applyBorder="1" applyAlignment="1">
      <alignment/>
    </xf>
    <xf numFmtId="0" fontId="12" fillId="32" borderId="18" xfId="0" applyFont="1" applyFill="1" applyBorder="1" applyAlignment="1">
      <alignment horizontal="center" vertical="center" wrapText="1"/>
    </xf>
    <xf numFmtId="0" fontId="12" fillId="32" borderId="19" xfId="0" applyFont="1" applyFill="1" applyBorder="1" applyAlignment="1">
      <alignment horizontal="center" vertical="center" wrapText="1"/>
    </xf>
    <xf numFmtId="0" fontId="12" fillId="32" borderId="14" xfId="0" applyFont="1" applyFill="1" applyBorder="1" applyAlignment="1">
      <alignment horizontal="center" vertical="center" wrapText="1"/>
    </xf>
    <xf numFmtId="0" fontId="8" fillId="32" borderId="0" xfId="0" applyFont="1" applyFill="1" applyAlignment="1">
      <alignment horizontal="center" vertical="center" wrapText="1"/>
    </xf>
    <xf numFmtId="0" fontId="15" fillId="32" borderId="20" xfId="0" applyFont="1" applyFill="1" applyBorder="1" applyAlignment="1">
      <alignment horizontal="left" vertical="top" wrapText="1"/>
    </xf>
    <xf numFmtId="0" fontId="15" fillId="32" borderId="21" xfId="0" applyFont="1" applyFill="1" applyBorder="1" applyAlignment="1">
      <alignment horizontal="left" vertical="top" wrapText="1"/>
    </xf>
    <xf numFmtId="0" fontId="15" fillId="32" borderId="15" xfId="0" applyFont="1" applyFill="1" applyBorder="1" applyAlignment="1">
      <alignment horizontal="left" vertical="top" wrapText="1"/>
    </xf>
    <xf numFmtId="0" fontId="15" fillId="32" borderId="23" xfId="0" applyFont="1" applyFill="1" applyBorder="1" applyAlignment="1">
      <alignment horizontal="left" vertical="top" wrapText="1"/>
    </xf>
    <xf numFmtId="0" fontId="15" fillId="32" borderId="24" xfId="0" applyFont="1" applyFill="1" applyBorder="1" applyAlignment="1">
      <alignment horizontal="left" vertical="top" wrapText="1"/>
    </xf>
    <xf numFmtId="0" fontId="15" fillId="32" borderId="16" xfId="0" applyFont="1" applyFill="1" applyBorder="1" applyAlignment="1">
      <alignment horizontal="left" vertical="top" wrapText="1"/>
    </xf>
    <xf numFmtId="2" fontId="7" fillId="32" borderId="0" xfId="0" applyNumberFormat="1" applyFont="1" applyFill="1" applyAlignment="1">
      <alignment horizontal="right" vertical="top"/>
    </xf>
    <xf numFmtId="0" fontId="11" fillId="32" borderId="21" xfId="0" applyFont="1" applyFill="1" applyBorder="1" applyAlignment="1">
      <alignment horizontal="center" vertical="center" wrapText="1"/>
    </xf>
    <xf numFmtId="0" fontId="11" fillId="32" borderId="0" xfId="0" applyFont="1" applyFill="1" applyBorder="1" applyAlignment="1">
      <alignment horizontal="center" vertical="center" wrapText="1"/>
    </xf>
    <xf numFmtId="0" fontId="11" fillId="32" borderId="24" xfId="0" applyFont="1" applyFill="1" applyBorder="1" applyAlignment="1">
      <alignment horizontal="center" vertical="center" wrapText="1"/>
    </xf>
    <xf numFmtId="0" fontId="8" fillId="34" borderId="20" xfId="0" applyFont="1" applyFill="1" applyBorder="1" applyAlignment="1">
      <alignment horizontal="center" vertical="center" wrapText="1"/>
    </xf>
    <xf numFmtId="0" fontId="8" fillId="34" borderId="21" xfId="0" applyFont="1" applyFill="1" applyBorder="1" applyAlignment="1">
      <alignment horizontal="center" vertical="center" wrapText="1"/>
    </xf>
    <xf numFmtId="0" fontId="8" fillId="34" borderId="15" xfId="0" applyFont="1" applyFill="1" applyBorder="1" applyAlignment="1">
      <alignment horizontal="center" vertical="center" wrapText="1"/>
    </xf>
    <xf numFmtId="0" fontId="8" fillId="34" borderId="22" xfId="0" applyFont="1" applyFill="1" applyBorder="1" applyAlignment="1">
      <alignment horizontal="center" vertical="center" wrapText="1"/>
    </xf>
    <xf numFmtId="0" fontId="8" fillId="34" borderId="0" xfId="0" applyFont="1" applyFill="1" applyBorder="1" applyAlignment="1">
      <alignment horizontal="center" vertical="center" wrapText="1"/>
    </xf>
    <xf numFmtId="0" fontId="8" fillId="34" borderId="13" xfId="0" applyFont="1" applyFill="1" applyBorder="1" applyAlignment="1">
      <alignment horizontal="center" vertical="center" wrapText="1"/>
    </xf>
    <xf numFmtId="0" fontId="8" fillId="34" borderId="23" xfId="0" applyFont="1" applyFill="1" applyBorder="1" applyAlignment="1">
      <alignment horizontal="center" vertical="center" wrapText="1"/>
    </xf>
    <xf numFmtId="0" fontId="8" fillId="34" borderId="24" xfId="0" applyFont="1" applyFill="1" applyBorder="1" applyAlignment="1">
      <alignment horizontal="center" vertical="center" wrapText="1"/>
    </xf>
    <xf numFmtId="0" fontId="8" fillId="34" borderId="16" xfId="0" applyFont="1" applyFill="1" applyBorder="1" applyAlignment="1">
      <alignment horizontal="center" vertical="center" wrapText="1"/>
    </xf>
    <xf numFmtId="0" fontId="10" fillId="32" borderId="10" xfId="0" applyFont="1" applyFill="1" applyBorder="1" applyAlignment="1">
      <alignment vertical="top" wrapText="1"/>
    </xf>
    <xf numFmtId="0" fontId="10" fillId="32" borderId="11" xfId="0" applyFont="1" applyFill="1" applyBorder="1" applyAlignment="1">
      <alignment vertical="top"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Normalny 3" xfId="52"/>
    <cellStyle name="Obliczenia" xfId="53"/>
    <cellStyle name="Percent" xfId="54"/>
    <cellStyle name="Procentowy 2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1"/>
  <sheetViews>
    <sheetView tabSelected="1" view="pageBreakPreview" zoomScaleSheetLayoutView="100" workbookViewId="0" topLeftCell="C1">
      <selection activeCell="T2" sqref="T2"/>
    </sheetView>
  </sheetViews>
  <sheetFormatPr defaultColWidth="9.140625" defaultRowHeight="15"/>
  <cols>
    <col min="1" max="1" width="3.7109375" style="2" customWidth="1"/>
    <col min="2" max="2" width="25.00390625" style="2" customWidth="1"/>
    <col min="3" max="3" width="6.140625" style="2" customWidth="1"/>
    <col min="4" max="4" width="13.28125" style="2" customWidth="1"/>
    <col min="5" max="5" width="10.8515625" style="2" customWidth="1"/>
    <col min="6" max="6" width="6.00390625" style="2" customWidth="1"/>
    <col min="7" max="7" width="6.7109375" style="2" customWidth="1"/>
    <col min="8" max="8" width="5.28125" style="2" customWidth="1"/>
    <col min="9" max="9" width="21.140625" style="2" customWidth="1"/>
    <col min="10" max="16" width="14.7109375" style="2" customWidth="1"/>
    <col min="17" max="17" width="12.57421875" style="2" bestFit="1" customWidth="1"/>
    <col min="18" max="18" width="14.7109375" style="2" customWidth="1"/>
    <col min="19" max="16384" width="9.140625" style="2" customWidth="1"/>
  </cols>
  <sheetData>
    <row r="1" spans="1:18" ht="30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234" t="s">
        <v>67</v>
      </c>
      <c r="Q1" s="234"/>
      <c r="R1" s="1"/>
    </row>
    <row r="2" spans="1:18" ht="41.25" customHeight="1">
      <c r="A2" s="227" t="s">
        <v>76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49"/>
    </row>
    <row r="3" spans="1:18" ht="28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ht="15">
      <c r="A4" s="170" t="s">
        <v>0</v>
      </c>
      <c r="B4" s="170"/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0"/>
      <c r="P4" s="170"/>
      <c r="Q4" s="170"/>
      <c r="R4" s="3"/>
    </row>
    <row r="5" spans="1:18" ht="15" customHeight="1">
      <c r="A5" s="171" t="s">
        <v>13</v>
      </c>
      <c r="B5" s="235"/>
      <c r="C5" s="172"/>
      <c r="D5" s="152" t="s">
        <v>1</v>
      </c>
      <c r="E5" s="152" t="s">
        <v>2</v>
      </c>
      <c r="F5" s="171" t="s">
        <v>3</v>
      </c>
      <c r="G5" s="172"/>
      <c r="H5" s="171" t="s">
        <v>4</v>
      </c>
      <c r="I5" s="172"/>
      <c r="J5" s="115" t="s">
        <v>103</v>
      </c>
      <c r="K5" s="171" t="s">
        <v>104</v>
      </c>
      <c r="L5" s="177"/>
      <c r="M5" s="177"/>
      <c r="N5" s="177"/>
      <c r="O5" s="177"/>
      <c r="P5" s="177"/>
      <c r="Q5" s="178"/>
      <c r="R5" s="4" t="s">
        <v>31</v>
      </c>
    </row>
    <row r="6" spans="1:18" ht="16.5" customHeight="1">
      <c r="A6" s="175"/>
      <c r="B6" s="236"/>
      <c r="C6" s="176"/>
      <c r="D6" s="163"/>
      <c r="E6" s="153"/>
      <c r="F6" s="173"/>
      <c r="G6" s="174"/>
      <c r="H6" s="175"/>
      <c r="I6" s="176"/>
      <c r="J6" s="116"/>
      <c r="K6" s="179"/>
      <c r="L6" s="180"/>
      <c r="M6" s="180"/>
      <c r="N6" s="180"/>
      <c r="O6" s="180"/>
      <c r="P6" s="180"/>
      <c r="Q6" s="181"/>
      <c r="R6" s="5" t="s">
        <v>32</v>
      </c>
    </row>
    <row r="7" spans="1:18" ht="34.5" customHeight="1">
      <c r="A7" s="173"/>
      <c r="B7" s="237"/>
      <c r="C7" s="174"/>
      <c r="D7" s="153"/>
      <c r="E7" s="6" t="s">
        <v>10</v>
      </c>
      <c r="F7" s="6" t="s">
        <v>11</v>
      </c>
      <c r="G7" s="6" t="s">
        <v>12</v>
      </c>
      <c r="H7" s="173"/>
      <c r="I7" s="174"/>
      <c r="J7" s="117"/>
      <c r="K7" s="7" t="s">
        <v>37</v>
      </c>
      <c r="L7" s="7" t="s">
        <v>36</v>
      </c>
      <c r="M7" s="7" t="s">
        <v>35</v>
      </c>
      <c r="N7" s="7" t="s">
        <v>38</v>
      </c>
      <c r="O7" s="7" t="s">
        <v>34</v>
      </c>
      <c r="P7" s="7" t="s">
        <v>43</v>
      </c>
      <c r="Q7" s="7" t="s">
        <v>44</v>
      </c>
      <c r="R7" s="7" t="s">
        <v>33</v>
      </c>
    </row>
    <row r="8" spans="1:18" s="8" customFormat="1" ht="15">
      <c r="A8" s="224">
        <v>1</v>
      </c>
      <c r="B8" s="225"/>
      <c r="C8" s="226"/>
      <c r="D8" s="7">
        <v>2</v>
      </c>
      <c r="E8" s="7">
        <v>3</v>
      </c>
      <c r="F8" s="7">
        <v>4</v>
      </c>
      <c r="G8" s="7">
        <v>5</v>
      </c>
      <c r="H8" s="7">
        <v>6</v>
      </c>
      <c r="I8" s="7">
        <v>7</v>
      </c>
      <c r="J8" s="7">
        <v>9</v>
      </c>
      <c r="K8" s="7">
        <v>9</v>
      </c>
      <c r="L8" s="7">
        <v>10</v>
      </c>
      <c r="M8" s="7">
        <v>11</v>
      </c>
      <c r="N8" s="7">
        <v>12</v>
      </c>
      <c r="O8" s="7">
        <v>13</v>
      </c>
      <c r="P8" s="7">
        <v>14</v>
      </c>
      <c r="Q8" s="7">
        <v>15</v>
      </c>
      <c r="R8" s="7">
        <v>16</v>
      </c>
    </row>
    <row r="9" spans="1:18" s="1" customFormat="1" ht="15" customHeight="1">
      <c r="A9" s="238" t="s">
        <v>16</v>
      </c>
      <c r="B9" s="239"/>
      <c r="C9" s="239"/>
      <c r="D9" s="239"/>
      <c r="E9" s="239"/>
      <c r="F9" s="239"/>
      <c r="G9" s="240"/>
      <c r="H9" s="149" t="s">
        <v>4</v>
      </c>
      <c r="I9" s="50" t="s">
        <v>5</v>
      </c>
      <c r="J9" s="51">
        <f>SUM(J74+J176)</f>
        <v>3776285.96</v>
      </c>
      <c r="K9" s="51">
        <f aca="true" t="shared" si="0" ref="K9:R9">SUM(K74+K176)</f>
        <v>2600000</v>
      </c>
      <c r="L9" s="51">
        <f t="shared" si="0"/>
        <v>8445266.84</v>
      </c>
      <c r="M9" s="51">
        <f t="shared" si="0"/>
        <v>11045266.84</v>
      </c>
      <c r="N9" s="51">
        <f t="shared" si="0"/>
        <v>2012743.39</v>
      </c>
      <c r="O9" s="51">
        <f t="shared" si="0"/>
        <v>617.33</v>
      </c>
      <c r="P9" s="51">
        <f t="shared" si="0"/>
        <v>2013360.72</v>
      </c>
      <c r="Q9" s="70">
        <f t="shared" si="0"/>
        <v>0.6995241750047251</v>
      </c>
      <c r="R9" s="51">
        <f t="shared" si="0"/>
        <v>27280619.04</v>
      </c>
    </row>
    <row r="10" spans="1:18" ht="15" customHeight="1">
      <c r="A10" s="241"/>
      <c r="B10" s="242"/>
      <c r="C10" s="242"/>
      <c r="D10" s="242"/>
      <c r="E10" s="242"/>
      <c r="F10" s="242"/>
      <c r="G10" s="243"/>
      <c r="H10" s="150"/>
      <c r="I10" s="52" t="s">
        <v>6</v>
      </c>
      <c r="J10" s="51">
        <f>SUM(J75+J177)</f>
        <v>0</v>
      </c>
      <c r="K10" s="51">
        <f aca="true" t="shared" si="1" ref="K10:R10">SUM(K75+K177)</f>
        <v>0</v>
      </c>
      <c r="L10" s="51">
        <f t="shared" si="1"/>
        <v>0</v>
      </c>
      <c r="M10" s="51">
        <f t="shared" si="1"/>
        <v>0</v>
      </c>
      <c r="N10" s="51">
        <f t="shared" si="1"/>
        <v>0</v>
      </c>
      <c r="O10" s="51">
        <f t="shared" si="1"/>
        <v>0</v>
      </c>
      <c r="P10" s="51">
        <f t="shared" si="1"/>
        <v>0</v>
      </c>
      <c r="Q10" s="70">
        <f t="shared" si="1"/>
        <v>0</v>
      </c>
      <c r="R10" s="51">
        <f t="shared" si="1"/>
        <v>0</v>
      </c>
    </row>
    <row r="11" spans="1:18" ht="15" customHeight="1">
      <c r="A11" s="241"/>
      <c r="B11" s="242"/>
      <c r="C11" s="242"/>
      <c r="D11" s="242"/>
      <c r="E11" s="242"/>
      <c r="F11" s="242"/>
      <c r="G11" s="243"/>
      <c r="H11" s="150"/>
      <c r="I11" s="53" t="s">
        <v>7</v>
      </c>
      <c r="J11" s="51">
        <f>SUM(J76+J178)</f>
        <v>393000</v>
      </c>
      <c r="K11" s="51">
        <f aca="true" t="shared" si="2" ref="K11:R11">SUM(K76+K178)</f>
        <v>717794</v>
      </c>
      <c r="L11" s="51">
        <f t="shared" si="2"/>
        <v>307967.3</v>
      </c>
      <c r="M11" s="51">
        <f t="shared" si="2"/>
        <v>1025761.2999999999</v>
      </c>
      <c r="N11" s="51">
        <f t="shared" si="2"/>
        <v>1017914.58</v>
      </c>
      <c r="O11" s="51">
        <f t="shared" si="2"/>
        <v>0</v>
      </c>
      <c r="P11" s="51">
        <f t="shared" si="2"/>
        <v>1017914.58</v>
      </c>
      <c r="Q11" s="70">
        <f t="shared" si="2"/>
        <v>1.7768019328783309</v>
      </c>
      <c r="R11" s="51">
        <f t="shared" si="2"/>
        <v>168982.27000000002</v>
      </c>
    </row>
    <row r="12" spans="1:18" ht="15" customHeight="1">
      <c r="A12" s="241"/>
      <c r="B12" s="242"/>
      <c r="C12" s="242"/>
      <c r="D12" s="242"/>
      <c r="E12" s="242"/>
      <c r="F12" s="242"/>
      <c r="G12" s="243"/>
      <c r="H12" s="150"/>
      <c r="I12" s="53" t="s">
        <v>8</v>
      </c>
      <c r="J12" s="51">
        <f>SUM(J77+J179)</f>
        <v>1515269.77</v>
      </c>
      <c r="K12" s="51">
        <f aca="true" t="shared" si="3" ref="K12:R12">SUM(K77+K179)</f>
        <v>4798193.81</v>
      </c>
      <c r="L12" s="51">
        <f t="shared" si="3"/>
        <v>700760.36</v>
      </c>
      <c r="M12" s="51">
        <f t="shared" si="3"/>
        <v>5498954.17</v>
      </c>
      <c r="N12" s="51">
        <f t="shared" si="3"/>
        <v>4938268.62</v>
      </c>
      <c r="O12" s="51">
        <f t="shared" si="3"/>
        <v>3498.18</v>
      </c>
      <c r="P12" s="51">
        <f t="shared" si="3"/>
        <v>4941766.8</v>
      </c>
      <c r="Q12" s="70">
        <f t="shared" si="3"/>
        <v>1.7327847219164343</v>
      </c>
      <c r="R12" s="51">
        <f t="shared" si="3"/>
        <v>857485.1699999999</v>
      </c>
    </row>
    <row r="13" spans="1:18" s="22" customFormat="1" ht="15" customHeight="1">
      <c r="A13" s="244"/>
      <c r="B13" s="245"/>
      <c r="C13" s="245"/>
      <c r="D13" s="245"/>
      <c r="E13" s="245"/>
      <c r="F13" s="245"/>
      <c r="G13" s="246"/>
      <c r="H13" s="151"/>
      <c r="I13" s="54" t="s">
        <v>9</v>
      </c>
      <c r="J13" s="55">
        <f aca="true" t="shared" si="4" ref="J13:P13">SUM(J9:J12)</f>
        <v>5684555.73</v>
      </c>
      <c r="K13" s="55">
        <f t="shared" si="4"/>
        <v>8115987.81</v>
      </c>
      <c r="L13" s="55">
        <f t="shared" si="4"/>
        <v>9453994.5</v>
      </c>
      <c r="M13" s="55">
        <f t="shared" si="4"/>
        <v>17569982.310000002</v>
      </c>
      <c r="N13" s="55">
        <f t="shared" si="4"/>
        <v>7968926.59</v>
      </c>
      <c r="O13" s="55">
        <f t="shared" si="4"/>
        <v>4115.51</v>
      </c>
      <c r="P13" s="55">
        <f t="shared" si="4"/>
        <v>7973042.1</v>
      </c>
      <c r="Q13" s="71">
        <f>P13/M13</f>
        <v>0.45378771357453906</v>
      </c>
      <c r="R13" s="55">
        <f>SUM(R9:R12)</f>
        <v>28307086.479999997</v>
      </c>
    </row>
    <row r="14" spans="1:18" s="22" customFormat="1" ht="15" customHeight="1">
      <c r="A14" s="222"/>
      <c r="B14" s="222"/>
      <c r="C14" s="222"/>
      <c r="D14" s="222"/>
      <c r="E14" s="222"/>
      <c r="F14" s="222"/>
      <c r="G14" s="222"/>
      <c r="H14" s="222"/>
      <c r="I14" s="222"/>
      <c r="J14" s="222"/>
      <c r="K14" s="222"/>
      <c r="L14" s="222"/>
      <c r="M14" s="222"/>
      <c r="N14" s="222"/>
      <c r="O14" s="222"/>
      <c r="P14" s="222"/>
      <c r="Q14" s="222"/>
      <c r="R14" s="56"/>
    </row>
    <row r="15" spans="1:18" ht="5.25" customHeight="1">
      <c r="A15" s="164" t="s">
        <v>14</v>
      </c>
      <c r="B15" s="138" t="s">
        <v>21</v>
      </c>
      <c r="C15" s="166"/>
      <c r="D15" s="166"/>
      <c r="E15" s="166"/>
      <c r="F15" s="166"/>
      <c r="G15" s="167"/>
      <c r="H15" s="133"/>
      <c r="I15" s="247"/>
      <c r="J15" s="113"/>
      <c r="K15" s="133"/>
      <c r="L15" s="133"/>
      <c r="M15" s="133"/>
      <c r="N15" s="133"/>
      <c r="O15" s="133"/>
      <c r="P15" s="133"/>
      <c r="Q15" s="133"/>
      <c r="R15" s="113"/>
    </row>
    <row r="16" spans="1:18" ht="12" customHeight="1">
      <c r="A16" s="165"/>
      <c r="B16" s="139"/>
      <c r="C16" s="168"/>
      <c r="D16" s="168"/>
      <c r="E16" s="168"/>
      <c r="F16" s="168"/>
      <c r="G16" s="169"/>
      <c r="H16" s="134"/>
      <c r="I16" s="248"/>
      <c r="J16" s="114"/>
      <c r="K16" s="134"/>
      <c r="L16" s="134"/>
      <c r="M16" s="134"/>
      <c r="N16" s="134"/>
      <c r="O16" s="134"/>
      <c r="P16" s="134"/>
      <c r="Q16" s="134"/>
      <c r="R16" s="114"/>
    </row>
    <row r="17" spans="1:18" ht="28.5" customHeight="1">
      <c r="A17" s="57" t="s">
        <v>26</v>
      </c>
      <c r="B17" s="135" t="s">
        <v>22</v>
      </c>
      <c r="C17" s="136"/>
      <c r="D17" s="136"/>
      <c r="E17" s="136"/>
      <c r="F17" s="136"/>
      <c r="G17" s="137"/>
      <c r="H17" s="44"/>
      <c r="I17" s="44"/>
      <c r="J17" s="25"/>
      <c r="K17" s="44"/>
      <c r="L17" s="44"/>
      <c r="M17" s="44"/>
      <c r="N17" s="44"/>
      <c r="O17" s="44"/>
      <c r="P17" s="44"/>
      <c r="Q17" s="24"/>
      <c r="R17" s="25"/>
    </row>
    <row r="18" spans="1:18" s="59" customFormat="1" ht="18" customHeight="1">
      <c r="A18" s="79" t="s">
        <v>53</v>
      </c>
      <c r="B18" s="80"/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1"/>
      <c r="R18" s="27"/>
    </row>
    <row r="19" spans="1:18" s="59" customFormat="1" ht="15" customHeight="1">
      <c r="A19" s="82" t="s">
        <v>54</v>
      </c>
      <c r="B19" s="83"/>
      <c r="C19" s="84"/>
      <c r="D19" s="91" t="s">
        <v>57</v>
      </c>
      <c r="E19" s="94" t="s">
        <v>58</v>
      </c>
      <c r="F19" s="94">
        <v>801</v>
      </c>
      <c r="G19" s="94">
        <v>80101</v>
      </c>
      <c r="H19" s="100" t="s">
        <v>4</v>
      </c>
      <c r="I19" s="30" t="s">
        <v>5</v>
      </c>
      <c r="J19" s="17">
        <v>0</v>
      </c>
      <c r="K19" s="13">
        <v>0</v>
      </c>
      <c r="L19" s="13">
        <f>M19-K19</f>
        <v>0</v>
      </c>
      <c r="M19" s="13">
        <v>0</v>
      </c>
      <c r="N19" s="13">
        <v>0</v>
      </c>
      <c r="O19" s="13">
        <v>0</v>
      </c>
      <c r="P19" s="13">
        <f>N19+O19</f>
        <v>0</v>
      </c>
      <c r="Q19" s="14"/>
      <c r="R19" s="17">
        <v>0</v>
      </c>
    </row>
    <row r="20" spans="1:18" s="59" customFormat="1" ht="15" customHeight="1">
      <c r="A20" s="85"/>
      <c r="B20" s="86"/>
      <c r="C20" s="87"/>
      <c r="D20" s="92"/>
      <c r="E20" s="95"/>
      <c r="F20" s="95"/>
      <c r="G20" s="95"/>
      <c r="H20" s="101"/>
      <c r="I20" s="30" t="s">
        <v>6</v>
      </c>
      <c r="J20" s="17">
        <v>0</v>
      </c>
      <c r="K20" s="13">
        <v>0</v>
      </c>
      <c r="L20" s="13">
        <f>M20-K20</f>
        <v>0</v>
      </c>
      <c r="M20" s="13">
        <v>0</v>
      </c>
      <c r="N20" s="13">
        <v>0</v>
      </c>
      <c r="O20" s="13">
        <v>0</v>
      </c>
      <c r="P20" s="13">
        <f>N20+O20</f>
        <v>0</v>
      </c>
      <c r="Q20" s="14"/>
      <c r="R20" s="17">
        <v>0</v>
      </c>
    </row>
    <row r="21" spans="1:18" s="59" customFormat="1" ht="15">
      <c r="A21" s="85"/>
      <c r="B21" s="86"/>
      <c r="C21" s="87"/>
      <c r="D21" s="92"/>
      <c r="E21" s="95"/>
      <c r="F21" s="95"/>
      <c r="G21" s="95"/>
      <c r="H21" s="101"/>
      <c r="I21" s="31" t="s">
        <v>7</v>
      </c>
      <c r="J21" s="17">
        <v>0</v>
      </c>
      <c r="K21" s="13">
        <v>0</v>
      </c>
      <c r="L21" s="13">
        <f>M21-K21</f>
        <v>0</v>
      </c>
      <c r="M21" s="13">
        <v>0</v>
      </c>
      <c r="N21" s="13">
        <v>0</v>
      </c>
      <c r="O21" s="13">
        <v>0</v>
      </c>
      <c r="P21" s="13">
        <f>N21+O21</f>
        <v>0</v>
      </c>
      <c r="Q21" s="14"/>
      <c r="R21" s="17">
        <v>0</v>
      </c>
    </row>
    <row r="22" spans="1:18" s="59" customFormat="1" ht="15">
      <c r="A22" s="85"/>
      <c r="B22" s="86"/>
      <c r="C22" s="87"/>
      <c r="D22" s="92"/>
      <c r="E22" s="95"/>
      <c r="F22" s="95"/>
      <c r="G22" s="95"/>
      <c r="H22" s="101"/>
      <c r="I22" s="31" t="s">
        <v>25</v>
      </c>
      <c r="J22" s="17">
        <v>142419.58</v>
      </c>
      <c r="K22" s="13">
        <v>50044</v>
      </c>
      <c r="L22" s="13">
        <f>M22-K22</f>
        <v>-68.26000000000204</v>
      </c>
      <c r="M22" s="13">
        <v>49975.74</v>
      </c>
      <c r="N22" s="13">
        <v>49975.44</v>
      </c>
      <c r="O22" s="13">
        <v>0</v>
      </c>
      <c r="P22" s="13">
        <f>N22+O22</f>
        <v>49975.44</v>
      </c>
      <c r="Q22" s="14">
        <f>P22/M22</f>
        <v>0.9999939970873869</v>
      </c>
      <c r="R22" s="17">
        <v>0</v>
      </c>
    </row>
    <row r="23" spans="1:18" s="60" customFormat="1" ht="14.25">
      <c r="A23" s="88"/>
      <c r="B23" s="89"/>
      <c r="C23" s="90"/>
      <c r="D23" s="93"/>
      <c r="E23" s="96"/>
      <c r="F23" s="96"/>
      <c r="G23" s="96"/>
      <c r="H23" s="102"/>
      <c r="I23" s="32" t="s">
        <v>9</v>
      </c>
      <c r="J23" s="29">
        <f>SUM(J19:J22)</f>
        <v>142419.58</v>
      </c>
      <c r="K23" s="21">
        <f aca="true" t="shared" si="5" ref="K23:P23">SUM(K19:K22)</f>
        <v>50044</v>
      </c>
      <c r="L23" s="21">
        <f t="shared" si="5"/>
        <v>-68.26000000000204</v>
      </c>
      <c r="M23" s="21">
        <f t="shared" si="5"/>
        <v>49975.74</v>
      </c>
      <c r="N23" s="21">
        <f t="shared" si="5"/>
        <v>49975.44</v>
      </c>
      <c r="O23" s="21">
        <f t="shared" si="5"/>
        <v>0</v>
      </c>
      <c r="P23" s="21">
        <f t="shared" si="5"/>
        <v>49975.44</v>
      </c>
      <c r="Q23" s="14">
        <f>P23/M23</f>
        <v>0.9999939970873869</v>
      </c>
      <c r="R23" s="29">
        <f>SUM(R19:R22)</f>
        <v>0</v>
      </c>
    </row>
    <row r="24" spans="1:18" s="59" customFormat="1" ht="18" customHeight="1">
      <c r="A24" s="79" t="s">
        <v>52</v>
      </c>
      <c r="B24" s="80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1"/>
      <c r="R24" s="27"/>
    </row>
    <row r="25" spans="1:18" s="59" customFormat="1" ht="15" customHeight="1">
      <c r="A25" s="82" t="s">
        <v>55</v>
      </c>
      <c r="B25" s="83"/>
      <c r="C25" s="84"/>
      <c r="D25" s="91" t="s">
        <v>56</v>
      </c>
      <c r="E25" s="94" t="s">
        <v>58</v>
      </c>
      <c r="F25" s="94">
        <v>801</v>
      </c>
      <c r="G25" s="94">
        <v>80101</v>
      </c>
      <c r="H25" s="100" t="s">
        <v>4</v>
      </c>
      <c r="I25" s="30" t="s">
        <v>5</v>
      </c>
      <c r="J25" s="17">
        <v>0</v>
      </c>
      <c r="K25" s="13">
        <v>0</v>
      </c>
      <c r="L25" s="13">
        <f>M25-K25</f>
        <v>0</v>
      </c>
      <c r="M25" s="13">
        <v>0</v>
      </c>
      <c r="N25" s="13">
        <v>0</v>
      </c>
      <c r="O25" s="13">
        <v>0</v>
      </c>
      <c r="P25" s="13">
        <f>N25+O25</f>
        <v>0</v>
      </c>
      <c r="Q25" s="14"/>
      <c r="R25" s="17">
        <v>0</v>
      </c>
    </row>
    <row r="26" spans="1:18" s="59" customFormat="1" ht="15" customHeight="1">
      <c r="A26" s="85"/>
      <c r="B26" s="86"/>
      <c r="C26" s="87"/>
      <c r="D26" s="92"/>
      <c r="E26" s="95"/>
      <c r="F26" s="95"/>
      <c r="G26" s="95"/>
      <c r="H26" s="101"/>
      <c r="I26" s="30" t="s">
        <v>6</v>
      </c>
      <c r="J26" s="17">
        <v>0</v>
      </c>
      <c r="K26" s="13">
        <v>0</v>
      </c>
      <c r="L26" s="13">
        <f>M26-K26</f>
        <v>0</v>
      </c>
      <c r="M26" s="13">
        <v>0</v>
      </c>
      <c r="N26" s="13">
        <v>0</v>
      </c>
      <c r="O26" s="13">
        <v>0</v>
      </c>
      <c r="P26" s="13">
        <f>N26+O26</f>
        <v>0</v>
      </c>
      <c r="Q26" s="14"/>
      <c r="R26" s="17">
        <v>0</v>
      </c>
    </row>
    <row r="27" spans="1:18" s="59" customFormat="1" ht="15">
      <c r="A27" s="85"/>
      <c r="B27" s="86"/>
      <c r="C27" s="87"/>
      <c r="D27" s="92"/>
      <c r="E27" s="95"/>
      <c r="F27" s="95"/>
      <c r="G27" s="95"/>
      <c r="H27" s="101"/>
      <c r="I27" s="31" t="s">
        <v>7</v>
      </c>
      <c r="J27" s="17">
        <v>0</v>
      </c>
      <c r="K27" s="13">
        <v>0</v>
      </c>
      <c r="L27" s="13">
        <f>M27-K27</f>
        <v>0</v>
      </c>
      <c r="M27" s="13">
        <v>0</v>
      </c>
      <c r="N27" s="13">
        <v>0</v>
      </c>
      <c r="O27" s="13">
        <v>0</v>
      </c>
      <c r="P27" s="13">
        <f>N27+O27</f>
        <v>0</v>
      </c>
      <c r="Q27" s="14"/>
      <c r="R27" s="17">
        <v>0</v>
      </c>
    </row>
    <row r="28" spans="1:18" s="59" customFormat="1" ht="15">
      <c r="A28" s="85"/>
      <c r="B28" s="86"/>
      <c r="C28" s="87"/>
      <c r="D28" s="92"/>
      <c r="E28" s="95"/>
      <c r="F28" s="95"/>
      <c r="G28" s="95"/>
      <c r="H28" s="101"/>
      <c r="I28" s="31" t="s">
        <v>25</v>
      </c>
      <c r="J28" s="17">
        <v>12850.19</v>
      </c>
      <c r="K28" s="13">
        <v>47649.81</v>
      </c>
      <c r="L28" s="13">
        <f>M28-K28</f>
        <v>6821.120000000003</v>
      </c>
      <c r="M28" s="13">
        <v>54470.93</v>
      </c>
      <c r="N28" s="13">
        <v>54470.93</v>
      </c>
      <c r="O28" s="13">
        <v>0</v>
      </c>
      <c r="P28" s="13">
        <f>N28+O28</f>
        <v>54470.93</v>
      </c>
      <c r="Q28" s="14">
        <f>P28/M28</f>
        <v>1</v>
      </c>
      <c r="R28" s="17">
        <v>0</v>
      </c>
    </row>
    <row r="29" spans="1:18" s="60" customFormat="1" ht="14.25">
      <c r="A29" s="88"/>
      <c r="B29" s="89"/>
      <c r="C29" s="90"/>
      <c r="D29" s="93"/>
      <c r="E29" s="96"/>
      <c r="F29" s="96"/>
      <c r="G29" s="96"/>
      <c r="H29" s="102"/>
      <c r="I29" s="32" t="s">
        <v>9</v>
      </c>
      <c r="J29" s="29">
        <f>SUM(J25:J28)</f>
        <v>12850.19</v>
      </c>
      <c r="K29" s="21">
        <f aca="true" t="shared" si="6" ref="K29:P29">SUM(K25:K28)</f>
        <v>47649.81</v>
      </c>
      <c r="L29" s="21">
        <f t="shared" si="6"/>
        <v>6821.120000000003</v>
      </c>
      <c r="M29" s="21">
        <f t="shared" si="6"/>
        <v>54470.93</v>
      </c>
      <c r="N29" s="21">
        <f t="shared" si="6"/>
        <v>54470.93</v>
      </c>
      <c r="O29" s="21">
        <f t="shared" si="6"/>
        <v>0</v>
      </c>
      <c r="P29" s="21">
        <f t="shared" si="6"/>
        <v>54470.93</v>
      </c>
      <c r="Q29" s="14">
        <f>P29/M29</f>
        <v>1</v>
      </c>
      <c r="R29" s="29">
        <f>SUM(R25:R28)</f>
        <v>0</v>
      </c>
    </row>
    <row r="30" spans="1:18" s="59" customFormat="1" ht="18" customHeight="1">
      <c r="A30" s="79" t="s">
        <v>68</v>
      </c>
      <c r="B30" s="80"/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1"/>
      <c r="R30" s="27"/>
    </row>
    <row r="31" spans="1:18" s="59" customFormat="1" ht="15" customHeight="1">
      <c r="A31" s="82" t="s">
        <v>69</v>
      </c>
      <c r="B31" s="83"/>
      <c r="C31" s="84"/>
      <c r="D31" s="91" t="s">
        <v>51</v>
      </c>
      <c r="E31" s="94" t="s">
        <v>70</v>
      </c>
      <c r="F31" s="94">
        <v>855</v>
      </c>
      <c r="G31" s="94">
        <v>85505</v>
      </c>
      <c r="H31" s="100" t="s">
        <v>4</v>
      </c>
      <c r="I31" s="30" t="s">
        <v>5</v>
      </c>
      <c r="J31" s="17">
        <v>0</v>
      </c>
      <c r="K31" s="13">
        <v>0</v>
      </c>
      <c r="L31" s="13">
        <f>M31-K31</f>
        <v>35000</v>
      </c>
      <c r="M31" s="13">
        <v>35000</v>
      </c>
      <c r="N31" s="13">
        <v>34647.19</v>
      </c>
      <c r="O31" s="13">
        <v>0</v>
      </c>
      <c r="P31" s="13">
        <f>N31+O31</f>
        <v>34647.19</v>
      </c>
      <c r="Q31" s="14">
        <f>P31/M31</f>
        <v>0.9899197142857143</v>
      </c>
      <c r="R31" s="17">
        <f>61440+46080</f>
        <v>107520</v>
      </c>
    </row>
    <row r="32" spans="1:18" s="59" customFormat="1" ht="15" customHeight="1">
      <c r="A32" s="85"/>
      <c r="B32" s="86"/>
      <c r="C32" s="87"/>
      <c r="D32" s="92"/>
      <c r="E32" s="95"/>
      <c r="F32" s="95"/>
      <c r="G32" s="95"/>
      <c r="H32" s="101"/>
      <c r="I32" s="30" t="s">
        <v>6</v>
      </c>
      <c r="J32" s="17">
        <v>0</v>
      </c>
      <c r="K32" s="13">
        <v>0</v>
      </c>
      <c r="L32" s="13">
        <f>M32-K32</f>
        <v>0</v>
      </c>
      <c r="M32" s="13">
        <v>0</v>
      </c>
      <c r="N32" s="13">
        <v>0</v>
      </c>
      <c r="O32" s="13">
        <v>0</v>
      </c>
      <c r="P32" s="13">
        <f>N32+O32</f>
        <v>0</v>
      </c>
      <c r="Q32" s="14"/>
      <c r="R32" s="17">
        <v>0</v>
      </c>
    </row>
    <row r="33" spans="1:18" s="59" customFormat="1" ht="15">
      <c r="A33" s="85"/>
      <c r="B33" s="86"/>
      <c r="C33" s="87"/>
      <c r="D33" s="92"/>
      <c r="E33" s="95"/>
      <c r="F33" s="95"/>
      <c r="G33" s="95"/>
      <c r="H33" s="101"/>
      <c r="I33" s="31" t="s">
        <v>7</v>
      </c>
      <c r="J33" s="17">
        <v>0</v>
      </c>
      <c r="K33" s="13">
        <v>0</v>
      </c>
      <c r="L33" s="13">
        <f>M33-K33</f>
        <v>35155.86</v>
      </c>
      <c r="M33" s="13">
        <v>35155.86</v>
      </c>
      <c r="N33" s="13">
        <v>27309.14</v>
      </c>
      <c r="O33" s="13">
        <v>0</v>
      </c>
      <c r="P33" s="13">
        <f>N33+O33</f>
        <v>27309.14</v>
      </c>
      <c r="Q33" s="14">
        <f>P33/M33</f>
        <v>0.7768019328783309</v>
      </c>
      <c r="R33" s="17">
        <f>45881.65+39273.66</f>
        <v>85155.31</v>
      </c>
    </row>
    <row r="34" spans="1:18" s="59" customFormat="1" ht="15">
      <c r="A34" s="85"/>
      <c r="B34" s="86"/>
      <c r="C34" s="87"/>
      <c r="D34" s="92"/>
      <c r="E34" s="95"/>
      <c r="F34" s="95"/>
      <c r="G34" s="95"/>
      <c r="H34" s="101"/>
      <c r="I34" s="31" t="s">
        <v>25</v>
      </c>
      <c r="J34" s="17">
        <v>0</v>
      </c>
      <c r="K34" s="13">
        <v>0</v>
      </c>
      <c r="L34" s="13">
        <f>M34-K34</f>
        <v>354007.5</v>
      </c>
      <c r="M34" s="13">
        <v>354007.5</v>
      </c>
      <c r="N34" s="13">
        <v>274993.66</v>
      </c>
      <c r="O34" s="13">
        <v>0</v>
      </c>
      <c r="P34" s="13">
        <f>N34+O34</f>
        <v>274993.66</v>
      </c>
      <c r="Q34" s="14">
        <f>P34/M34</f>
        <v>0.7768017909225087</v>
      </c>
      <c r="R34" s="17">
        <f>462012.75+395472.42</f>
        <v>857485.1699999999</v>
      </c>
    </row>
    <row r="35" spans="1:18" s="60" customFormat="1" ht="14.25">
      <c r="A35" s="88"/>
      <c r="B35" s="89"/>
      <c r="C35" s="90"/>
      <c r="D35" s="93"/>
      <c r="E35" s="96"/>
      <c r="F35" s="96"/>
      <c r="G35" s="96"/>
      <c r="H35" s="102"/>
      <c r="I35" s="32" t="s">
        <v>9</v>
      </c>
      <c r="J35" s="29">
        <f>SUM(J31:J34)</f>
        <v>0</v>
      </c>
      <c r="K35" s="21">
        <f aca="true" t="shared" si="7" ref="K35:P35">SUM(K31:K34)</f>
        <v>0</v>
      </c>
      <c r="L35" s="21">
        <f t="shared" si="7"/>
        <v>424163.36</v>
      </c>
      <c r="M35" s="21">
        <f t="shared" si="7"/>
        <v>424163.36</v>
      </c>
      <c r="N35" s="21">
        <f t="shared" si="7"/>
        <v>336949.99</v>
      </c>
      <c r="O35" s="21">
        <f t="shared" si="7"/>
        <v>0</v>
      </c>
      <c r="P35" s="21">
        <f t="shared" si="7"/>
        <v>336949.99</v>
      </c>
      <c r="Q35" s="75">
        <f>P35/M35</f>
        <v>0.7943873087010628</v>
      </c>
      <c r="R35" s="29">
        <f>SUM(R31:R34)</f>
        <v>1050160.48</v>
      </c>
    </row>
    <row r="36" spans="1:18" s="60" customFormat="1" ht="14.25">
      <c r="A36" s="62" t="s">
        <v>27</v>
      </c>
      <c r="B36" s="146" t="s">
        <v>23</v>
      </c>
      <c r="C36" s="147"/>
      <c r="D36" s="147"/>
      <c r="E36" s="147"/>
      <c r="F36" s="147"/>
      <c r="G36" s="148"/>
      <c r="H36" s="63"/>
      <c r="I36" s="63"/>
      <c r="J36" s="72"/>
      <c r="K36" s="63"/>
      <c r="L36" s="63"/>
      <c r="M36" s="63"/>
      <c r="N36" s="63"/>
      <c r="O36" s="63"/>
      <c r="P36" s="63"/>
      <c r="Q36" s="63"/>
      <c r="R36" s="72"/>
    </row>
    <row r="37" spans="1:18" s="59" customFormat="1" ht="18" customHeight="1">
      <c r="A37" s="154" t="s">
        <v>17</v>
      </c>
      <c r="B37" s="155"/>
      <c r="C37" s="156"/>
      <c r="D37" s="143" t="s">
        <v>17</v>
      </c>
      <c r="E37" s="140" t="s">
        <v>17</v>
      </c>
      <c r="F37" s="140" t="s">
        <v>17</v>
      </c>
      <c r="G37" s="140" t="s">
        <v>17</v>
      </c>
      <c r="H37" s="100" t="s">
        <v>4</v>
      </c>
      <c r="I37" s="30" t="s">
        <v>5</v>
      </c>
      <c r="J37" s="17">
        <v>0</v>
      </c>
      <c r="K37" s="13">
        <v>0</v>
      </c>
      <c r="L37" s="13">
        <v>0</v>
      </c>
      <c r="M37" s="13">
        <v>0</v>
      </c>
      <c r="N37" s="13">
        <v>0</v>
      </c>
      <c r="O37" s="13">
        <v>0</v>
      </c>
      <c r="P37" s="13">
        <f>N37+O37</f>
        <v>0</v>
      </c>
      <c r="Q37" s="73"/>
      <c r="R37" s="17">
        <v>0</v>
      </c>
    </row>
    <row r="38" spans="1:18" s="59" customFormat="1" ht="15" customHeight="1">
      <c r="A38" s="157"/>
      <c r="B38" s="158"/>
      <c r="C38" s="159"/>
      <c r="D38" s="144"/>
      <c r="E38" s="141"/>
      <c r="F38" s="141"/>
      <c r="G38" s="141"/>
      <c r="H38" s="101"/>
      <c r="I38" s="30" t="s">
        <v>6</v>
      </c>
      <c r="J38" s="17">
        <v>0</v>
      </c>
      <c r="K38" s="13">
        <v>0</v>
      </c>
      <c r="L38" s="13">
        <v>0</v>
      </c>
      <c r="M38" s="13">
        <v>0</v>
      </c>
      <c r="N38" s="13">
        <v>0</v>
      </c>
      <c r="O38" s="13">
        <v>0</v>
      </c>
      <c r="P38" s="13">
        <f>N38+O38</f>
        <v>0</v>
      </c>
      <c r="Q38" s="73"/>
      <c r="R38" s="17">
        <v>0</v>
      </c>
    </row>
    <row r="39" spans="1:18" s="59" customFormat="1" ht="15" customHeight="1">
      <c r="A39" s="157"/>
      <c r="B39" s="158"/>
      <c r="C39" s="159"/>
      <c r="D39" s="144"/>
      <c r="E39" s="141"/>
      <c r="F39" s="141"/>
      <c r="G39" s="141"/>
      <c r="H39" s="101"/>
      <c r="I39" s="31" t="s">
        <v>7</v>
      </c>
      <c r="J39" s="17">
        <v>0</v>
      </c>
      <c r="K39" s="13">
        <v>0</v>
      </c>
      <c r="L39" s="13">
        <v>0</v>
      </c>
      <c r="M39" s="13">
        <v>0</v>
      </c>
      <c r="N39" s="13">
        <v>0</v>
      </c>
      <c r="O39" s="13">
        <v>0</v>
      </c>
      <c r="P39" s="13">
        <f>N39+O39</f>
        <v>0</v>
      </c>
      <c r="Q39" s="74"/>
      <c r="R39" s="17">
        <v>0</v>
      </c>
    </row>
    <row r="40" spans="1:18" s="59" customFormat="1" ht="15">
      <c r="A40" s="157"/>
      <c r="B40" s="158"/>
      <c r="C40" s="159"/>
      <c r="D40" s="144"/>
      <c r="E40" s="141"/>
      <c r="F40" s="141"/>
      <c r="G40" s="141"/>
      <c r="H40" s="101"/>
      <c r="I40" s="31" t="s">
        <v>25</v>
      </c>
      <c r="J40" s="17">
        <v>0</v>
      </c>
      <c r="K40" s="13">
        <v>0</v>
      </c>
      <c r="L40" s="13">
        <v>0</v>
      </c>
      <c r="M40" s="13">
        <v>0</v>
      </c>
      <c r="N40" s="13">
        <v>0</v>
      </c>
      <c r="O40" s="13">
        <v>0</v>
      </c>
      <c r="P40" s="13">
        <f>N40+O40</f>
        <v>0</v>
      </c>
      <c r="Q40" s="74"/>
      <c r="R40" s="17">
        <v>0</v>
      </c>
    </row>
    <row r="41" spans="1:18" s="59" customFormat="1" ht="15">
      <c r="A41" s="160"/>
      <c r="B41" s="161"/>
      <c r="C41" s="162"/>
      <c r="D41" s="145"/>
      <c r="E41" s="142"/>
      <c r="F41" s="142"/>
      <c r="G41" s="142"/>
      <c r="H41" s="102"/>
      <c r="I41" s="32" t="s">
        <v>9</v>
      </c>
      <c r="J41" s="29">
        <f>SUM(J37:J40)</f>
        <v>0</v>
      </c>
      <c r="K41" s="21">
        <f aca="true" t="shared" si="8" ref="K41:P41">SUM(K37:K40)</f>
        <v>0</v>
      </c>
      <c r="L41" s="21">
        <f t="shared" si="8"/>
        <v>0</v>
      </c>
      <c r="M41" s="21">
        <f t="shared" si="8"/>
        <v>0</v>
      </c>
      <c r="N41" s="21">
        <f t="shared" si="8"/>
        <v>0</v>
      </c>
      <c r="O41" s="21">
        <f t="shared" si="8"/>
        <v>0</v>
      </c>
      <c r="P41" s="21">
        <f t="shared" si="8"/>
        <v>0</v>
      </c>
      <c r="Q41" s="74"/>
      <c r="R41" s="29">
        <f>SUM(R37:R40)</f>
        <v>0</v>
      </c>
    </row>
    <row r="42" spans="1:18" s="60" customFormat="1" ht="14.25">
      <c r="A42" s="62" t="s">
        <v>28</v>
      </c>
      <c r="B42" s="146" t="s">
        <v>29</v>
      </c>
      <c r="C42" s="147"/>
      <c r="D42" s="147"/>
      <c r="E42" s="147"/>
      <c r="F42" s="147"/>
      <c r="G42" s="148"/>
      <c r="H42" s="63"/>
      <c r="I42" s="63"/>
      <c r="J42" s="64"/>
      <c r="K42" s="65"/>
      <c r="L42" s="65"/>
      <c r="M42" s="65"/>
      <c r="N42" s="63"/>
      <c r="O42" s="63"/>
      <c r="P42" s="63"/>
      <c r="Q42" s="63"/>
      <c r="R42" s="64"/>
    </row>
    <row r="43" spans="1:18" s="59" customFormat="1" ht="18" customHeight="1">
      <c r="A43" s="79" t="s">
        <v>73</v>
      </c>
      <c r="B43" s="80"/>
      <c r="C43" s="80"/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1"/>
      <c r="R43" s="27"/>
    </row>
    <row r="44" spans="1:18" s="59" customFormat="1" ht="15" customHeight="1">
      <c r="A44" s="82" t="s">
        <v>61</v>
      </c>
      <c r="B44" s="83"/>
      <c r="C44" s="84"/>
      <c r="D44" s="91" t="s">
        <v>51</v>
      </c>
      <c r="E44" s="94" t="s">
        <v>58</v>
      </c>
      <c r="F44" s="94">
        <v>851</v>
      </c>
      <c r="G44" s="94">
        <v>85195</v>
      </c>
      <c r="H44" s="100" t="s">
        <v>4</v>
      </c>
      <c r="I44" s="30" t="s">
        <v>5</v>
      </c>
      <c r="J44" s="17">
        <v>60000</v>
      </c>
      <c r="K44" s="13">
        <v>60000</v>
      </c>
      <c r="L44" s="13">
        <f>M44-K44</f>
        <v>0</v>
      </c>
      <c r="M44" s="13">
        <v>60000</v>
      </c>
      <c r="N44" s="13">
        <v>59994</v>
      </c>
      <c r="O44" s="13">
        <v>0</v>
      </c>
      <c r="P44" s="13">
        <f>N44+O44</f>
        <v>59994</v>
      </c>
      <c r="Q44" s="14">
        <f>P44/M44</f>
        <v>0.9999</v>
      </c>
      <c r="R44" s="17">
        <v>0</v>
      </c>
    </row>
    <row r="45" spans="1:18" s="59" customFormat="1" ht="15" customHeight="1">
      <c r="A45" s="85"/>
      <c r="B45" s="86"/>
      <c r="C45" s="87"/>
      <c r="D45" s="92"/>
      <c r="E45" s="95"/>
      <c r="F45" s="95"/>
      <c r="G45" s="95"/>
      <c r="H45" s="101"/>
      <c r="I45" s="30" t="s">
        <v>6</v>
      </c>
      <c r="J45" s="17">
        <v>0</v>
      </c>
      <c r="K45" s="13">
        <v>0</v>
      </c>
      <c r="L45" s="13">
        <f>M45-K45</f>
        <v>0</v>
      </c>
      <c r="M45" s="13">
        <v>0</v>
      </c>
      <c r="N45" s="13">
        <v>0</v>
      </c>
      <c r="O45" s="13">
        <v>0</v>
      </c>
      <c r="P45" s="13">
        <f>N45+O45</f>
        <v>0</v>
      </c>
      <c r="Q45" s="14"/>
      <c r="R45" s="17">
        <v>0</v>
      </c>
    </row>
    <row r="46" spans="1:18" s="59" customFormat="1" ht="15">
      <c r="A46" s="85"/>
      <c r="B46" s="86"/>
      <c r="C46" s="87"/>
      <c r="D46" s="92"/>
      <c r="E46" s="95"/>
      <c r="F46" s="95"/>
      <c r="G46" s="95"/>
      <c r="H46" s="101"/>
      <c r="I46" s="31" t="s">
        <v>7</v>
      </c>
      <c r="J46" s="17">
        <v>0</v>
      </c>
      <c r="K46" s="13">
        <v>0</v>
      </c>
      <c r="L46" s="13">
        <f>M46-K46</f>
        <v>0</v>
      </c>
      <c r="M46" s="13">
        <v>0</v>
      </c>
      <c r="N46" s="13">
        <v>0</v>
      </c>
      <c r="O46" s="13">
        <v>0</v>
      </c>
      <c r="P46" s="13">
        <f>N46+O46</f>
        <v>0</v>
      </c>
      <c r="Q46" s="14"/>
      <c r="R46" s="17">
        <v>0</v>
      </c>
    </row>
    <row r="47" spans="1:18" s="59" customFormat="1" ht="15">
      <c r="A47" s="85"/>
      <c r="B47" s="86"/>
      <c r="C47" s="87"/>
      <c r="D47" s="92"/>
      <c r="E47" s="95"/>
      <c r="F47" s="95"/>
      <c r="G47" s="95"/>
      <c r="H47" s="101"/>
      <c r="I47" s="31" t="s">
        <v>25</v>
      </c>
      <c r="J47" s="17">
        <v>0</v>
      </c>
      <c r="K47" s="13">
        <v>0</v>
      </c>
      <c r="L47" s="13">
        <f>M47-K47</f>
        <v>0</v>
      </c>
      <c r="M47" s="13">
        <v>0</v>
      </c>
      <c r="N47" s="13">
        <v>0</v>
      </c>
      <c r="O47" s="13">
        <v>0</v>
      </c>
      <c r="P47" s="13">
        <f>N47+O47</f>
        <v>0</v>
      </c>
      <c r="Q47" s="14"/>
      <c r="R47" s="17">
        <v>0</v>
      </c>
    </row>
    <row r="48" spans="1:18" s="60" customFormat="1" ht="14.25">
      <c r="A48" s="88"/>
      <c r="B48" s="89"/>
      <c r="C48" s="90"/>
      <c r="D48" s="93"/>
      <c r="E48" s="96"/>
      <c r="F48" s="96"/>
      <c r="G48" s="96"/>
      <c r="H48" s="102"/>
      <c r="I48" s="32" t="s">
        <v>9</v>
      </c>
      <c r="J48" s="29">
        <f>SUM(J44:J47)</f>
        <v>60000</v>
      </c>
      <c r="K48" s="21">
        <f aca="true" t="shared" si="9" ref="K48:P48">SUM(K44:K47)</f>
        <v>60000</v>
      </c>
      <c r="L48" s="21">
        <f t="shared" si="9"/>
        <v>0</v>
      </c>
      <c r="M48" s="21">
        <f t="shared" si="9"/>
        <v>60000</v>
      </c>
      <c r="N48" s="21">
        <f t="shared" si="9"/>
        <v>59994</v>
      </c>
      <c r="O48" s="21">
        <f t="shared" si="9"/>
        <v>0</v>
      </c>
      <c r="P48" s="21">
        <f t="shared" si="9"/>
        <v>59994</v>
      </c>
      <c r="Q48" s="28"/>
      <c r="R48" s="29">
        <f>SUM(R44:R47)</f>
        <v>0</v>
      </c>
    </row>
    <row r="49" spans="1:18" s="59" customFormat="1" ht="18" customHeight="1">
      <c r="A49" s="79" t="s">
        <v>105</v>
      </c>
      <c r="B49" s="80"/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1"/>
      <c r="R49" s="27"/>
    </row>
    <row r="50" spans="1:18" s="59" customFormat="1" ht="15" customHeight="1">
      <c r="A50" s="82" t="s">
        <v>61</v>
      </c>
      <c r="B50" s="83"/>
      <c r="C50" s="84"/>
      <c r="D50" s="91" t="s">
        <v>51</v>
      </c>
      <c r="E50" s="94" t="s">
        <v>99</v>
      </c>
      <c r="F50" s="94">
        <v>851</v>
      </c>
      <c r="G50" s="94">
        <v>85195</v>
      </c>
      <c r="H50" s="100" t="s">
        <v>4</v>
      </c>
      <c r="I50" s="30" t="s">
        <v>5</v>
      </c>
      <c r="J50" s="17">
        <v>0</v>
      </c>
      <c r="K50" s="13">
        <v>0</v>
      </c>
      <c r="L50" s="13">
        <f>M50-K50</f>
        <v>0</v>
      </c>
      <c r="M50" s="13">
        <v>0</v>
      </c>
      <c r="N50" s="13">
        <v>0</v>
      </c>
      <c r="O50" s="13">
        <v>0</v>
      </c>
      <c r="P50" s="13">
        <f>N50+O50</f>
        <v>0</v>
      </c>
      <c r="Q50" s="14"/>
      <c r="R50" s="17">
        <v>180000</v>
      </c>
    </row>
    <row r="51" spans="1:18" s="59" customFormat="1" ht="15" customHeight="1">
      <c r="A51" s="85"/>
      <c r="B51" s="86"/>
      <c r="C51" s="87"/>
      <c r="D51" s="92"/>
      <c r="E51" s="95"/>
      <c r="F51" s="95"/>
      <c r="G51" s="95"/>
      <c r="H51" s="101"/>
      <c r="I51" s="30" t="s">
        <v>6</v>
      </c>
      <c r="J51" s="17">
        <v>0</v>
      </c>
      <c r="K51" s="13">
        <v>0</v>
      </c>
      <c r="L51" s="13">
        <f>M51-K51</f>
        <v>0</v>
      </c>
      <c r="M51" s="13">
        <v>0</v>
      </c>
      <c r="N51" s="13">
        <v>0</v>
      </c>
      <c r="O51" s="13">
        <v>0</v>
      </c>
      <c r="P51" s="13">
        <f>N51+O51</f>
        <v>0</v>
      </c>
      <c r="Q51" s="14"/>
      <c r="R51" s="17">
        <v>0</v>
      </c>
    </row>
    <row r="52" spans="1:18" s="59" customFormat="1" ht="15">
      <c r="A52" s="85"/>
      <c r="B52" s="86"/>
      <c r="C52" s="87"/>
      <c r="D52" s="92"/>
      <c r="E52" s="95"/>
      <c r="F52" s="95"/>
      <c r="G52" s="95"/>
      <c r="H52" s="101"/>
      <c r="I52" s="31" t="s">
        <v>7</v>
      </c>
      <c r="J52" s="17">
        <v>0</v>
      </c>
      <c r="K52" s="13">
        <v>0</v>
      </c>
      <c r="L52" s="13">
        <f>M52-K52</f>
        <v>0</v>
      </c>
      <c r="M52" s="13">
        <v>0</v>
      </c>
      <c r="N52" s="13">
        <v>0</v>
      </c>
      <c r="O52" s="13">
        <v>0</v>
      </c>
      <c r="P52" s="13">
        <f>N52+O52</f>
        <v>0</v>
      </c>
      <c r="Q52" s="14"/>
      <c r="R52" s="17">
        <v>0</v>
      </c>
    </row>
    <row r="53" spans="1:18" s="59" customFormat="1" ht="15">
      <c r="A53" s="85"/>
      <c r="B53" s="86"/>
      <c r="C53" s="87"/>
      <c r="D53" s="92"/>
      <c r="E53" s="95"/>
      <c r="F53" s="95"/>
      <c r="G53" s="95"/>
      <c r="H53" s="101"/>
      <c r="I53" s="31" t="s">
        <v>25</v>
      </c>
      <c r="J53" s="17">
        <v>0</v>
      </c>
      <c r="K53" s="13">
        <v>0</v>
      </c>
      <c r="L53" s="13">
        <f>M53-K53</f>
        <v>0</v>
      </c>
      <c r="M53" s="13">
        <v>0</v>
      </c>
      <c r="N53" s="13">
        <v>0</v>
      </c>
      <c r="O53" s="13">
        <v>0</v>
      </c>
      <c r="P53" s="13">
        <f>N53+O53</f>
        <v>0</v>
      </c>
      <c r="Q53" s="14"/>
      <c r="R53" s="17">
        <v>0</v>
      </c>
    </row>
    <row r="54" spans="1:18" s="60" customFormat="1" ht="14.25">
      <c r="A54" s="88"/>
      <c r="B54" s="89"/>
      <c r="C54" s="90"/>
      <c r="D54" s="93"/>
      <c r="E54" s="96"/>
      <c r="F54" s="96"/>
      <c r="G54" s="96"/>
      <c r="H54" s="102"/>
      <c r="I54" s="32" t="s">
        <v>9</v>
      </c>
      <c r="J54" s="29">
        <f>SUM(J50:J53)</f>
        <v>0</v>
      </c>
      <c r="K54" s="21">
        <f aca="true" t="shared" si="10" ref="K54:P54">SUM(K50:K53)</f>
        <v>0</v>
      </c>
      <c r="L54" s="21">
        <f t="shared" si="10"/>
        <v>0</v>
      </c>
      <c r="M54" s="21">
        <f t="shared" si="10"/>
        <v>0</v>
      </c>
      <c r="N54" s="21">
        <f t="shared" si="10"/>
        <v>0</v>
      </c>
      <c r="O54" s="21">
        <f t="shared" si="10"/>
        <v>0</v>
      </c>
      <c r="P54" s="21">
        <f t="shared" si="10"/>
        <v>0</v>
      </c>
      <c r="Q54" s="28"/>
      <c r="R54" s="29">
        <f>SUM(R50:R53)</f>
        <v>180000</v>
      </c>
    </row>
    <row r="55" spans="1:18" s="59" customFormat="1" ht="18" customHeight="1">
      <c r="A55" s="79" t="s">
        <v>63</v>
      </c>
      <c r="B55" s="80"/>
      <c r="C55" s="80"/>
      <c r="D55" s="80"/>
      <c r="E55" s="80"/>
      <c r="F55" s="80"/>
      <c r="G55" s="80"/>
      <c r="H55" s="80"/>
      <c r="I55" s="80"/>
      <c r="J55" s="80"/>
      <c r="K55" s="80"/>
      <c r="L55" s="80"/>
      <c r="M55" s="80"/>
      <c r="N55" s="80"/>
      <c r="O55" s="80"/>
      <c r="P55" s="80"/>
      <c r="Q55" s="81"/>
      <c r="R55" s="27"/>
    </row>
    <row r="56" spans="1:18" s="59" customFormat="1" ht="15" customHeight="1">
      <c r="A56" s="82" t="s">
        <v>64</v>
      </c>
      <c r="B56" s="83"/>
      <c r="C56" s="84"/>
      <c r="D56" s="91" t="s">
        <v>51</v>
      </c>
      <c r="E56" s="94" t="s">
        <v>70</v>
      </c>
      <c r="F56" s="94">
        <v>700</v>
      </c>
      <c r="G56" s="94">
        <v>70005</v>
      </c>
      <c r="H56" s="100" t="s">
        <v>4</v>
      </c>
      <c r="I56" s="30" t="s">
        <v>5</v>
      </c>
      <c r="J56" s="17">
        <v>0</v>
      </c>
      <c r="K56" s="13">
        <v>2500</v>
      </c>
      <c r="L56" s="13">
        <f>M56-K56</f>
        <v>1000</v>
      </c>
      <c r="M56" s="13">
        <v>3500</v>
      </c>
      <c r="N56" s="13">
        <v>718.94</v>
      </c>
      <c r="O56" s="13">
        <v>0</v>
      </c>
      <c r="P56" s="13">
        <f>N56+O56</f>
        <v>718.94</v>
      </c>
      <c r="Q56" s="14">
        <f>P56/M56</f>
        <v>0.20541142857142858</v>
      </c>
      <c r="R56" s="17">
        <v>7000</v>
      </c>
    </row>
    <row r="57" spans="1:18" s="59" customFormat="1" ht="15" customHeight="1">
      <c r="A57" s="85"/>
      <c r="B57" s="86"/>
      <c r="C57" s="87"/>
      <c r="D57" s="92"/>
      <c r="E57" s="95"/>
      <c r="F57" s="95"/>
      <c r="G57" s="95"/>
      <c r="H57" s="101"/>
      <c r="I57" s="30" t="s">
        <v>6</v>
      </c>
      <c r="J57" s="17">
        <v>0</v>
      </c>
      <c r="K57" s="13">
        <v>0</v>
      </c>
      <c r="L57" s="13">
        <f>M57-K57</f>
        <v>0</v>
      </c>
      <c r="M57" s="13">
        <v>0</v>
      </c>
      <c r="N57" s="13">
        <v>0</v>
      </c>
      <c r="O57" s="13">
        <v>0</v>
      </c>
      <c r="P57" s="13">
        <f>N57+O57</f>
        <v>0</v>
      </c>
      <c r="Q57" s="14"/>
      <c r="R57" s="17">
        <v>0</v>
      </c>
    </row>
    <row r="58" spans="1:18" s="59" customFormat="1" ht="15">
      <c r="A58" s="85"/>
      <c r="B58" s="86"/>
      <c r="C58" s="87"/>
      <c r="D58" s="92"/>
      <c r="E58" s="95"/>
      <c r="F58" s="95"/>
      <c r="G58" s="95"/>
      <c r="H58" s="101"/>
      <c r="I58" s="31" t="s">
        <v>7</v>
      </c>
      <c r="J58" s="17">
        <v>0</v>
      </c>
      <c r="K58" s="13">
        <v>0</v>
      </c>
      <c r="L58" s="13">
        <f>M58-K58</f>
        <v>0</v>
      </c>
      <c r="M58" s="13">
        <v>0</v>
      </c>
      <c r="N58" s="13">
        <v>0</v>
      </c>
      <c r="O58" s="13">
        <v>0</v>
      </c>
      <c r="P58" s="13">
        <f>N58+O58</f>
        <v>0</v>
      </c>
      <c r="Q58" s="14"/>
      <c r="R58" s="17">
        <v>0</v>
      </c>
    </row>
    <row r="59" spans="1:18" s="59" customFormat="1" ht="15">
      <c r="A59" s="85"/>
      <c r="B59" s="86"/>
      <c r="C59" s="87"/>
      <c r="D59" s="92"/>
      <c r="E59" s="95"/>
      <c r="F59" s="95"/>
      <c r="G59" s="95"/>
      <c r="H59" s="101"/>
      <c r="I59" s="31" t="s">
        <v>25</v>
      </c>
      <c r="J59" s="17">
        <v>0</v>
      </c>
      <c r="K59" s="13">
        <v>0</v>
      </c>
      <c r="L59" s="13">
        <f>M59-K59</f>
        <v>0</v>
      </c>
      <c r="M59" s="13">
        <v>0</v>
      </c>
      <c r="N59" s="13">
        <v>0</v>
      </c>
      <c r="O59" s="13">
        <v>0</v>
      </c>
      <c r="P59" s="13">
        <f>N59+O59</f>
        <v>0</v>
      </c>
      <c r="Q59" s="14"/>
      <c r="R59" s="17">
        <v>0</v>
      </c>
    </row>
    <row r="60" spans="1:18" s="60" customFormat="1" ht="14.25">
      <c r="A60" s="88"/>
      <c r="B60" s="89"/>
      <c r="C60" s="90"/>
      <c r="D60" s="93"/>
      <c r="E60" s="96"/>
      <c r="F60" s="96"/>
      <c r="G60" s="96"/>
      <c r="H60" s="102"/>
      <c r="I60" s="32" t="s">
        <v>9</v>
      </c>
      <c r="J60" s="29">
        <f>SUM(J56:J59)</f>
        <v>0</v>
      </c>
      <c r="K60" s="21">
        <f aca="true" t="shared" si="11" ref="K60:P60">SUM(K56:K59)</f>
        <v>2500</v>
      </c>
      <c r="L60" s="21">
        <f t="shared" si="11"/>
        <v>1000</v>
      </c>
      <c r="M60" s="21">
        <f t="shared" si="11"/>
        <v>3500</v>
      </c>
      <c r="N60" s="21">
        <f t="shared" si="11"/>
        <v>718.94</v>
      </c>
      <c r="O60" s="21">
        <f t="shared" si="11"/>
        <v>0</v>
      </c>
      <c r="P60" s="21">
        <f t="shared" si="11"/>
        <v>718.94</v>
      </c>
      <c r="Q60" s="28">
        <f>P60/M60</f>
        <v>0.20541142857142858</v>
      </c>
      <c r="R60" s="29">
        <f>SUM(R56:R59)</f>
        <v>7000</v>
      </c>
    </row>
    <row r="61" spans="1:18" s="59" customFormat="1" ht="15.75" customHeight="1">
      <c r="A61" s="79" t="s">
        <v>74</v>
      </c>
      <c r="B61" s="80"/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1"/>
      <c r="R61" s="27"/>
    </row>
    <row r="62" spans="1:18" s="59" customFormat="1" ht="15" customHeight="1">
      <c r="A62" s="200" t="s">
        <v>49</v>
      </c>
      <c r="B62" s="201"/>
      <c r="C62" s="202"/>
      <c r="D62" s="91" t="s">
        <v>51</v>
      </c>
      <c r="E62" s="94" t="s">
        <v>65</v>
      </c>
      <c r="F62" s="94">
        <v>801</v>
      </c>
      <c r="G62" s="94">
        <v>80113</v>
      </c>
      <c r="H62" s="100" t="s">
        <v>4</v>
      </c>
      <c r="I62" s="30" t="s">
        <v>5</v>
      </c>
      <c r="J62" s="17">
        <v>137032.57</v>
      </c>
      <c r="K62" s="13">
        <v>388000</v>
      </c>
      <c r="L62" s="13">
        <f>M62-K62</f>
        <v>16935.429999999993</v>
      </c>
      <c r="M62" s="13">
        <v>404935.43</v>
      </c>
      <c r="N62" s="13">
        <v>179023.82</v>
      </c>
      <c r="O62" s="13">
        <v>0</v>
      </c>
      <c r="P62" s="13">
        <f>N62+O62</f>
        <v>179023.82</v>
      </c>
      <c r="Q62" s="14">
        <f>P62/M62</f>
        <v>0.44210460912249644</v>
      </c>
      <c r="R62" s="17">
        <v>232272</v>
      </c>
    </row>
    <row r="63" spans="1:18" s="59" customFormat="1" ht="15" customHeight="1">
      <c r="A63" s="203"/>
      <c r="B63" s="204"/>
      <c r="C63" s="205"/>
      <c r="D63" s="92"/>
      <c r="E63" s="95"/>
      <c r="F63" s="95"/>
      <c r="G63" s="95"/>
      <c r="H63" s="101"/>
      <c r="I63" s="30" t="s">
        <v>6</v>
      </c>
      <c r="J63" s="17">
        <v>0</v>
      </c>
      <c r="K63" s="13">
        <v>0</v>
      </c>
      <c r="L63" s="13">
        <f>M63-K63</f>
        <v>0</v>
      </c>
      <c r="M63" s="13">
        <v>0</v>
      </c>
      <c r="N63" s="13">
        <v>0</v>
      </c>
      <c r="O63" s="13">
        <v>0</v>
      </c>
      <c r="P63" s="13">
        <f>N63+O63</f>
        <v>0</v>
      </c>
      <c r="Q63" s="14"/>
      <c r="R63" s="17">
        <v>0</v>
      </c>
    </row>
    <row r="64" spans="1:18" s="59" customFormat="1" ht="15" customHeight="1">
      <c r="A64" s="203"/>
      <c r="B64" s="204"/>
      <c r="C64" s="205"/>
      <c r="D64" s="92"/>
      <c r="E64" s="95"/>
      <c r="F64" s="95"/>
      <c r="G64" s="95"/>
      <c r="H64" s="101"/>
      <c r="I64" s="31" t="s">
        <v>7</v>
      </c>
      <c r="J64" s="17">
        <v>0</v>
      </c>
      <c r="K64" s="13">
        <v>0</v>
      </c>
      <c r="L64" s="13">
        <f>M64-K64</f>
        <v>0</v>
      </c>
      <c r="M64" s="13">
        <v>0</v>
      </c>
      <c r="N64" s="13">
        <v>0</v>
      </c>
      <c r="O64" s="13">
        <v>0</v>
      </c>
      <c r="P64" s="13">
        <f>N64+O64</f>
        <v>0</v>
      </c>
      <c r="Q64" s="14"/>
      <c r="R64" s="17">
        <v>0</v>
      </c>
    </row>
    <row r="65" spans="1:18" s="59" customFormat="1" ht="15">
      <c r="A65" s="203"/>
      <c r="B65" s="204"/>
      <c r="C65" s="205"/>
      <c r="D65" s="92"/>
      <c r="E65" s="95"/>
      <c r="F65" s="95"/>
      <c r="G65" s="95"/>
      <c r="H65" s="101"/>
      <c r="I65" s="31" t="s">
        <v>25</v>
      </c>
      <c r="J65" s="17">
        <v>0</v>
      </c>
      <c r="K65" s="13">
        <v>0</v>
      </c>
      <c r="L65" s="13">
        <f>M65-K65</f>
        <v>0</v>
      </c>
      <c r="M65" s="13">
        <v>0</v>
      </c>
      <c r="N65" s="13">
        <v>0</v>
      </c>
      <c r="O65" s="13">
        <v>0</v>
      </c>
      <c r="P65" s="13">
        <f>N65+O65</f>
        <v>0</v>
      </c>
      <c r="Q65" s="14"/>
      <c r="R65" s="17">
        <v>0</v>
      </c>
    </row>
    <row r="66" spans="1:18" s="59" customFormat="1" ht="15">
      <c r="A66" s="206"/>
      <c r="B66" s="207"/>
      <c r="C66" s="208"/>
      <c r="D66" s="93"/>
      <c r="E66" s="96"/>
      <c r="F66" s="96"/>
      <c r="G66" s="96"/>
      <c r="H66" s="102"/>
      <c r="I66" s="32" t="s">
        <v>9</v>
      </c>
      <c r="J66" s="29">
        <f>SUM(J62:J65)</f>
        <v>137032.57</v>
      </c>
      <c r="K66" s="21">
        <f aca="true" t="shared" si="12" ref="K66:P66">SUM(K62:K65)</f>
        <v>388000</v>
      </c>
      <c r="L66" s="21">
        <f t="shared" si="12"/>
        <v>16935.429999999993</v>
      </c>
      <c r="M66" s="21">
        <f t="shared" si="12"/>
        <v>404935.43</v>
      </c>
      <c r="N66" s="21">
        <f t="shared" si="12"/>
        <v>179023.82</v>
      </c>
      <c r="O66" s="21">
        <f t="shared" si="12"/>
        <v>0</v>
      </c>
      <c r="P66" s="21">
        <f t="shared" si="12"/>
        <v>179023.82</v>
      </c>
      <c r="Q66" s="28">
        <f>P66/M66</f>
        <v>0.44210460912249644</v>
      </c>
      <c r="R66" s="29">
        <f>SUM(R62:R65)</f>
        <v>232272</v>
      </c>
    </row>
    <row r="67" spans="1:18" s="59" customFormat="1" ht="15.75" customHeight="1">
      <c r="A67" s="79" t="s">
        <v>75</v>
      </c>
      <c r="B67" s="80"/>
      <c r="C67" s="80"/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80"/>
      <c r="Q67" s="81"/>
      <c r="R67" s="27"/>
    </row>
    <row r="68" spans="1:18" s="59" customFormat="1" ht="15" customHeight="1">
      <c r="A68" s="200" t="s">
        <v>71</v>
      </c>
      <c r="B68" s="201"/>
      <c r="C68" s="202"/>
      <c r="D68" s="91" t="s">
        <v>51</v>
      </c>
      <c r="E68" s="94" t="s">
        <v>72</v>
      </c>
      <c r="F68" s="94">
        <v>750</v>
      </c>
      <c r="G68" s="94">
        <v>75023</v>
      </c>
      <c r="H68" s="100" t="s">
        <v>4</v>
      </c>
      <c r="I68" s="30" t="s">
        <v>5</v>
      </c>
      <c r="J68" s="17">
        <v>0</v>
      </c>
      <c r="K68" s="13">
        <v>0</v>
      </c>
      <c r="L68" s="13">
        <f>M68-K68</f>
        <v>10000</v>
      </c>
      <c r="M68" s="13">
        <v>10000</v>
      </c>
      <c r="N68" s="13">
        <v>0</v>
      </c>
      <c r="O68" s="13">
        <v>0</v>
      </c>
      <c r="P68" s="13">
        <f>N68+O68</f>
        <v>0</v>
      </c>
      <c r="Q68" s="14">
        <f>P68/M68</f>
        <v>0</v>
      </c>
      <c r="R68" s="17">
        <v>10000</v>
      </c>
    </row>
    <row r="69" spans="1:18" s="59" customFormat="1" ht="15" customHeight="1">
      <c r="A69" s="203"/>
      <c r="B69" s="204"/>
      <c r="C69" s="205"/>
      <c r="D69" s="92"/>
      <c r="E69" s="95"/>
      <c r="F69" s="95"/>
      <c r="G69" s="95"/>
      <c r="H69" s="101"/>
      <c r="I69" s="30" t="s">
        <v>6</v>
      </c>
      <c r="J69" s="17">
        <v>0</v>
      </c>
      <c r="K69" s="13">
        <v>0</v>
      </c>
      <c r="L69" s="13">
        <f>M69-K69</f>
        <v>0</v>
      </c>
      <c r="M69" s="13">
        <v>0</v>
      </c>
      <c r="N69" s="13">
        <v>0</v>
      </c>
      <c r="O69" s="13">
        <v>0</v>
      </c>
      <c r="P69" s="13">
        <f>N69+O69</f>
        <v>0</v>
      </c>
      <c r="Q69" s="14"/>
      <c r="R69" s="17">
        <v>0</v>
      </c>
    </row>
    <row r="70" spans="1:18" s="59" customFormat="1" ht="15" customHeight="1">
      <c r="A70" s="203"/>
      <c r="B70" s="204"/>
      <c r="C70" s="205"/>
      <c r="D70" s="92"/>
      <c r="E70" s="95"/>
      <c r="F70" s="95"/>
      <c r="G70" s="95"/>
      <c r="H70" s="101"/>
      <c r="I70" s="31" t="s">
        <v>7</v>
      </c>
      <c r="J70" s="17">
        <v>0</v>
      </c>
      <c r="K70" s="13">
        <v>0</v>
      </c>
      <c r="L70" s="13">
        <f>M70-K70</f>
        <v>0</v>
      </c>
      <c r="M70" s="13">
        <v>0</v>
      </c>
      <c r="N70" s="13">
        <v>0</v>
      </c>
      <c r="O70" s="13">
        <v>0</v>
      </c>
      <c r="P70" s="13">
        <f>N70+O70</f>
        <v>0</v>
      </c>
      <c r="Q70" s="14"/>
      <c r="R70" s="17">
        <v>0</v>
      </c>
    </row>
    <row r="71" spans="1:18" s="59" customFormat="1" ht="15">
      <c r="A71" s="203"/>
      <c r="B71" s="204"/>
      <c r="C71" s="205"/>
      <c r="D71" s="92"/>
      <c r="E71" s="95"/>
      <c r="F71" s="95"/>
      <c r="G71" s="95"/>
      <c r="H71" s="101"/>
      <c r="I71" s="31" t="s">
        <v>25</v>
      </c>
      <c r="J71" s="17">
        <v>0</v>
      </c>
      <c r="K71" s="13">
        <v>0</v>
      </c>
      <c r="L71" s="13">
        <f>M71-K71</f>
        <v>0</v>
      </c>
      <c r="M71" s="13">
        <v>0</v>
      </c>
      <c r="N71" s="13">
        <v>0</v>
      </c>
      <c r="O71" s="13">
        <v>0</v>
      </c>
      <c r="P71" s="13">
        <f>N71+O71</f>
        <v>0</v>
      </c>
      <c r="Q71" s="14"/>
      <c r="R71" s="17">
        <v>0</v>
      </c>
    </row>
    <row r="72" spans="1:18" s="59" customFormat="1" ht="15">
      <c r="A72" s="206"/>
      <c r="B72" s="207"/>
      <c r="C72" s="208"/>
      <c r="D72" s="93"/>
      <c r="E72" s="96"/>
      <c r="F72" s="96"/>
      <c r="G72" s="96"/>
      <c r="H72" s="102"/>
      <c r="I72" s="32" t="s">
        <v>9</v>
      </c>
      <c r="J72" s="29">
        <f>SUM(J68:J71)</f>
        <v>0</v>
      </c>
      <c r="K72" s="21">
        <f aca="true" t="shared" si="13" ref="K72:P72">SUM(K68:K71)</f>
        <v>0</v>
      </c>
      <c r="L72" s="21">
        <f t="shared" si="13"/>
        <v>10000</v>
      </c>
      <c r="M72" s="21">
        <f t="shared" si="13"/>
        <v>10000</v>
      </c>
      <c r="N72" s="21">
        <f t="shared" si="13"/>
        <v>0</v>
      </c>
      <c r="O72" s="21">
        <f t="shared" si="13"/>
        <v>0</v>
      </c>
      <c r="P72" s="21">
        <f t="shared" si="13"/>
        <v>0</v>
      </c>
      <c r="Q72" s="28">
        <f>P72/M72</f>
        <v>0</v>
      </c>
      <c r="R72" s="29">
        <f>SUM(R68:R71)</f>
        <v>10000</v>
      </c>
    </row>
    <row r="73" spans="1:18" s="22" customFormat="1" ht="15" customHeight="1">
      <c r="A73" s="221"/>
      <c r="B73" s="222"/>
      <c r="C73" s="222"/>
      <c r="D73" s="222"/>
      <c r="E73" s="222"/>
      <c r="F73" s="222"/>
      <c r="G73" s="222"/>
      <c r="H73" s="222"/>
      <c r="I73" s="222"/>
      <c r="J73" s="222"/>
      <c r="K73" s="222"/>
      <c r="L73" s="222"/>
      <c r="M73" s="222"/>
      <c r="N73" s="222"/>
      <c r="O73" s="222"/>
      <c r="P73" s="222"/>
      <c r="Q73" s="223"/>
      <c r="R73" s="35"/>
    </row>
    <row r="74" spans="1:18" s="22" customFormat="1" ht="15">
      <c r="A74" s="212" t="s">
        <v>18</v>
      </c>
      <c r="B74" s="213"/>
      <c r="C74" s="213"/>
      <c r="D74" s="213"/>
      <c r="E74" s="213"/>
      <c r="F74" s="213"/>
      <c r="G74" s="214"/>
      <c r="H74" s="188" t="s">
        <v>4</v>
      </c>
      <c r="I74" s="36" t="s">
        <v>5</v>
      </c>
      <c r="J74" s="37">
        <f>SUM(J19,J25,J31,J37,J44,J56,J62,J68,J50)</f>
        <v>197032.57</v>
      </c>
      <c r="K74" s="37">
        <f aca="true" t="shared" si="14" ref="K74:P74">SUM(K19,K25,K31,K37,K44,K56,K62,K68,K50)</f>
        <v>450500</v>
      </c>
      <c r="L74" s="37">
        <f t="shared" si="14"/>
        <v>62935.42999999999</v>
      </c>
      <c r="M74" s="37">
        <f t="shared" si="14"/>
        <v>513435.43</v>
      </c>
      <c r="N74" s="37">
        <f t="shared" si="14"/>
        <v>274383.95</v>
      </c>
      <c r="O74" s="37">
        <f t="shared" si="14"/>
        <v>0</v>
      </c>
      <c r="P74" s="37">
        <f t="shared" si="14"/>
        <v>274383.95</v>
      </c>
      <c r="Q74" s="68">
        <f>P74/M74</f>
        <v>0.5344079001326418</v>
      </c>
      <c r="R74" s="37">
        <f>SUM(R19,R25,R31,R37,R44,R56,R62,R68,R50)</f>
        <v>536792</v>
      </c>
    </row>
    <row r="75" spans="1:18" s="22" customFormat="1" ht="15">
      <c r="A75" s="215"/>
      <c r="B75" s="216"/>
      <c r="C75" s="216"/>
      <c r="D75" s="216"/>
      <c r="E75" s="216"/>
      <c r="F75" s="216"/>
      <c r="G75" s="217"/>
      <c r="H75" s="189"/>
      <c r="I75" s="38" t="s">
        <v>6</v>
      </c>
      <c r="J75" s="37">
        <f>SUM(J20,J26,J32,J38,J45,J57,J63,J69,J51)</f>
        <v>0</v>
      </c>
      <c r="K75" s="37">
        <f aca="true" t="shared" si="15" ref="K75:R75">SUM(K20,K26,K32,K38,K45,K57,K63,K69,K51)</f>
        <v>0</v>
      </c>
      <c r="L75" s="37">
        <f t="shared" si="15"/>
        <v>0</v>
      </c>
      <c r="M75" s="37">
        <f t="shared" si="15"/>
        <v>0</v>
      </c>
      <c r="N75" s="37">
        <f t="shared" si="15"/>
        <v>0</v>
      </c>
      <c r="O75" s="37">
        <f t="shared" si="15"/>
        <v>0</v>
      </c>
      <c r="P75" s="37">
        <f t="shared" si="15"/>
        <v>0</v>
      </c>
      <c r="Q75" s="68"/>
      <c r="R75" s="37">
        <f t="shared" si="15"/>
        <v>0</v>
      </c>
    </row>
    <row r="76" spans="1:18" s="22" customFormat="1" ht="15">
      <c r="A76" s="215"/>
      <c r="B76" s="216"/>
      <c r="C76" s="216"/>
      <c r="D76" s="216"/>
      <c r="E76" s="216"/>
      <c r="F76" s="216"/>
      <c r="G76" s="217"/>
      <c r="H76" s="189"/>
      <c r="I76" s="39" t="s">
        <v>7</v>
      </c>
      <c r="J76" s="37">
        <f>SUM(J21,J27,J33,J39,J46,J58,J64,J70,J52)</f>
        <v>0</v>
      </c>
      <c r="K76" s="37">
        <f aca="true" t="shared" si="16" ref="K76:R76">SUM(K21,K27,K33,K39,K46,K58,K64,K70,K52)</f>
        <v>0</v>
      </c>
      <c r="L76" s="37">
        <f t="shared" si="16"/>
        <v>35155.86</v>
      </c>
      <c r="M76" s="37">
        <f t="shared" si="16"/>
        <v>35155.86</v>
      </c>
      <c r="N76" s="37">
        <f t="shared" si="16"/>
        <v>27309.14</v>
      </c>
      <c r="O76" s="37">
        <f t="shared" si="16"/>
        <v>0</v>
      </c>
      <c r="P76" s="37">
        <f t="shared" si="16"/>
        <v>27309.14</v>
      </c>
      <c r="Q76" s="68">
        <f>P76/M76</f>
        <v>0.7768019328783309</v>
      </c>
      <c r="R76" s="37">
        <f t="shared" si="16"/>
        <v>85155.31</v>
      </c>
    </row>
    <row r="77" spans="1:18" ht="18" customHeight="1">
      <c r="A77" s="215"/>
      <c r="B77" s="216"/>
      <c r="C77" s="216"/>
      <c r="D77" s="216"/>
      <c r="E77" s="216"/>
      <c r="F77" s="216"/>
      <c r="G77" s="217"/>
      <c r="H77" s="189"/>
      <c r="I77" s="39" t="s">
        <v>25</v>
      </c>
      <c r="J77" s="37">
        <f>SUM(J22,J28,J34,J40,J47,J59,J65,J71,J53)</f>
        <v>155269.77</v>
      </c>
      <c r="K77" s="37">
        <f aca="true" t="shared" si="17" ref="K77:R77">SUM(K22,K28,K34,K40,K47,K59,K65,K71,K53)</f>
        <v>97693.81</v>
      </c>
      <c r="L77" s="37">
        <f t="shared" si="17"/>
        <v>360760.36</v>
      </c>
      <c r="M77" s="37">
        <f t="shared" si="17"/>
        <v>458454.17</v>
      </c>
      <c r="N77" s="37">
        <f t="shared" si="17"/>
        <v>379440.02999999997</v>
      </c>
      <c r="O77" s="37">
        <f t="shared" si="17"/>
        <v>0</v>
      </c>
      <c r="P77" s="37">
        <f t="shared" si="17"/>
        <v>379440.02999999997</v>
      </c>
      <c r="Q77" s="68">
        <f>P77/M77</f>
        <v>0.8276509514571544</v>
      </c>
      <c r="R77" s="37">
        <f t="shared" si="17"/>
        <v>857485.1699999999</v>
      </c>
    </row>
    <row r="78" spans="1:18" ht="15" customHeight="1">
      <c r="A78" s="218"/>
      <c r="B78" s="219"/>
      <c r="C78" s="219"/>
      <c r="D78" s="219"/>
      <c r="E78" s="219"/>
      <c r="F78" s="219"/>
      <c r="G78" s="220"/>
      <c r="H78" s="190"/>
      <c r="I78" s="40" t="s">
        <v>9</v>
      </c>
      <c r="J78" s="41">
        <f>SUM(J74:J77)</f>
        <v>352302.33999999997</v>
      </c>
      <c r="K78" s="41">
        <f aca="true" t="shared" si="18" ref="K78:P78">SUM(K74:K77)</f>
        <v>548193.81</v>
      </c>
      <c r="L78" s="41">
        <f t="shared" si="18"/>
        <v>458851.64999999997</v>
      </c>
      <c r="M78" s="41">
        <f t="shared" si="18"/>
        <v>1007045.46</v>
      </c>
      <c r="N78" s="41">
        <f t="shared" si="18"/>
        <v>681133.12</v>
      </c>
      <c r="O78" s="41">
        <f t="shared" si="18"/>
        <v>0</v>
      </c>
      <c r="P78" s="41">
        <f t="shared" si="18"/>
        <v>681133.12</v>
      </c>
      <c r="Q78" s="69">
        <f>P78/M78</f>
        <v>0.6763677977357646</v>
      </c>
      <c r="R78" s="41">
        <f>SUM(R74:R77)</f>
        <v>1479432.48</v>
      </c>
    </row>
    <row r="79" spans="1:18" s="22" customFormat="1" ht="15" customHeight="1">
      <c r="A79" s="222"/>
      <c r="B79" s="222"/>
      <c r="C79" s="222"/>
      <c r="D79" s="222"/>
      <c r="E79" s="222"/>
      <c r="F79" s="222"/>
      <c r="G79" s="222"/>
      <c r="H79" s="222"/>
      <c r="I79" s="222"/>
      <c r="J79" s="222"/>
      <c r="K79" s="222"/>
      <c r="L79" s="222"/>
      <c r="M79" s="222"/>
      <c r="N79" s="222"/>
      <c r="O79" s="222"/>
      <c r="P79" s="222"/>
      <c r="Q79" s="222"/>
      <c r="R79" s="56"/>
    </row>
    <row r="80" spans="1:18" ht="15" customHeight="1">
      <c r="A80" s="42" t="s">
        <v>15</v>
      </c>
      <c r="B80" s="209" t="s">
        <v>20</v>
      </c>
      <c r="C80" s="210"/>
      <c r="D80" s="210"/>
      <c r="E80" s="210"/>
      <c r="F80" s="210"/>
      <c r="G80" s="211"/>
      <c r="H80" s="24"/>
      <c r="I80" s="24"/>
      <c r="J80" s="25"/>
      <c r="K80" s="24"/>
      <c r="L80" s="24"/>
      <c r="M80" s="24"/>
      <c r="N80" s="24"/>
      <c r="O80" s="24"/>
      <c r="P80" s="24"/>
      <c r="Q80" s="24"/>
      <c r="R80" s="25"/>
    </row>
    <row r="81" spans="1:18" ht="15">
      <c r="A81" s="43" t="s">
        <v>26</v>
      </c>
      <c r="B81" s="228" t="s">
        <v>24</v>
      </c>
      <c r="C81" s="229"/>
      <c r="D81" s="229"/>
      <c r="E81" s="229"/>
      <c r="F81" s="229"/>
      <c r="G81" s="230"/>
      <c r="H81" s="44"/>
      <c r="I81" s="44"/>
      <c r="J81" s="45"/>
      <c r="K81" s="44"/>
      <c r="L81" s="44"/>
      <c r="M81" s="44"/>
      <c r="N81" s="44"/>
      <c r="O81" s="44"/>
      <c r="P81" s="44"/>
      <c r="Q81" s="44"/>
      <c r="R81" s="45"/>
    </row>
    <row r="82" spans="1:18" s="22" customFormat="1" ht="15" customHeight="1">
      <c r="A82" s="46"/>
      <c r="B82" s="231"/>
      <c r="C82" s="232"/>
      <c r="D82" s="232"/>
      <c r="E82" s="232"/>
      <c r="F82" s="232"/>
      <c r="G82" s="233"/>
      <c r="H82" s="47"/>
      <c r="I82" s="47"/>
      <c r="J82" s="48"/>
      <c r="K82" s="47"/>
      <c r="L82" s="47"/>
      <c r="M82" s="47"/>
      <c r="N82" s="47"/>
      <c r="O82" s="47"/>
      <c r="P82" s="47"/>
      <c r="Q82" s="47"/>
      <c r="R82" s="48"/>
    </row>
    <row r="83" spans="1:18" ht="15">
      <c r="A83" s="118" t="s">
        <v>77</v>
      </c>
      <c r="B83" s="119"/>
      <c r="C83" s="119"/>
      <c r="D83" s="119"/>
      <c r="E83" s="119"/>
      <c r="F83" s="119"/>
      <c r="G83" s="119"/>
      <c r="H83" s="119"/>
      <c r="I83" s="119"/>
      <c r="J83" s="119"/>
      <c r="K83" s="119"/>
      <c r="L83" s="119"/>
      <c r="M83" s="119"/>
      <c r="N83" s="119"/>
      <c r="O83" s="119"/>
      <c r="P83" s="119"/>
      <c r="Q83" s="120"/>
      <c r="R83" s="9"/>
    </row>
    <row r="84" spans="1:18" s="59" customFormat="1" ht="15" customHeight="1">
      <c r="A84" s="82" t="s">
        <v>45</v>
      </c>
      <c r="B84" s="83"/>
      <c r="C84" s="84"/>
      <c r="D84" s="91" t="s">
        <v>51</v>
      </c>
      <c r="E84" s="94" t="s">
        <v>62</v>
      </c>
      <c r="F84" s="97" t="s">
        <v>106</v>
      </c>
      <c r="G84" s="97" t="s">
        <v>107</v>
      </c>
      <c r="H84" s="100" t="s">
        <v>4</v>
      </c>
      <c r="I84" s="30" t="s">
        <v>5</v>
      </c>
      <c r="J84" s="17">
        <v>253256.04</v>
      </c>
      <c r="K84" s="13">
        <v>879500</v>
      </c>
      <c r="L84" s="13">
        <f>M84-K84</f>
        <v>-261750</v>
      </c>
      <c r="M84" s="13">
        <v>617750</v>
      </c>
      <c r="N84" s="13">
        <v>513741.56</v>
      </c>
      <c r="O84" s="13">
        <v>617.33</v>
      </c>
      <c r="P84" s="13">
        <f>N84+O84</f>
        <v>514358.89</v>
      </c>
      <c r="Q84" s="14">
        <f>P84/M84</f>
        <v>0.8326327640631324</v>
      </c>
      <c r="R84" s="17">
        <v>0</v>
      </c>
    </row>
    <row r="85" spans="1:18" s="59" customFormat="1" ht="15" customHeight="1">
      <c r="A85" s="85"/>
      <c r="B85" s="86"/>
      <c r="C85" s="87"/>
      <c r="D85" s="92"/>
      <c r="E85" s="95"/>
      <c r="F85" s="98"/>
      <c r="G85" s="98"/>
      <c r="H85" s="101"/>
      <c r="I85" s="30" t="s">
        <v>6</v>
      </c>
      <c r="J85" s="17">
        <v>0</v>
      </c>
      <c r="K85" s="13">
        <v>0</v>
      </c>
      <c r="L85" s="13">
        <f>M85-K85</f>
        <v>0</v>
      </c>
      <c r="M85" s="13">
        <v>0</v>
      </c>
      <c r="N85" s="13">
        <v>0</v>
      </c>
      <c r="O85" s="13">
        <v>0</v>
      </c>
      <c r="P85" s="13">
        <f>N85+O85</f>
        <v>0</v>
      </c>
      <c r="Q85" s="14"/>
      <c r="R85" s="17">
        <v>0</v>
      </c>
    </row>
    <row r="86" spans="1:18" s="59" customFormat="1" ht="15">
      <c r="A86" s="85"/>
      <c r="B86" s="86"/>
      <c r="C86" s="87"/>
      <c r="D86" s="92"/>
      <c r="E86" s="95"/>
      <c r="F86" s="98"/>
      <c r="G86" s="98"/>
      <c r="H86" s="101"/>
      <c r="I86" s="31" t="s">
        <v>7</v>
      </c>
      <c r="J86" s="17">
        <v>243000</v>
      </c>
      <c r="K86" s="13">
        <v>0</v>
      </c>
      <c r="L86" s="13">
        <f>M86-K86</f>
        <v>321750</v>
      </c>
      <c r="M86" s="13">
        <v>321750</v>
      </c>
      <c r="N86" s="13">
        <v>321750</v>
      </c>
      <c r="O86" s="13">
        <v>0</v>
      </c>
      <c r="P86" s="13">
        <f>N86+O86</f>
        <v>321750</v>
      </c>
      <c r="Q86" s="14">
        <f>P86/M86</f>
        <v>1</v>
      </c>
      <c r="R86" s="17">
        <v>0</v>
      </c>
    </row>
    <row r="87" spans="1:18" s="59" customFormat="1" ht="15">
      <c r="A87" s="85"/>
      <c r="B87" s="86"/>
      <c r="C87" s="87"/>
      <c r="D87" s="92"/>
      <c r="E87" s="95"/>
      <c r="F87" s="98"/>
      <c r="G87" s="98"/>
      <c r="H87" s="101"/>
      <c r="I87" s="31" t="s">
        <v>25</v>
      </c>
      <c r="J87" s="17">
        <v>1360000</v>
      </c>
      <c r="K87" s="13">
        <v>4700500</v>
      </c>
      <c r="L87" s="13">
        <f>M87-K87</f>
        <v>340000</v>
      </c>
      <c r="M87" s="13">
        <v>5040500</v>
      </c>
      <c r="N87" s="13">
        <v>4558828.59</v>
      </c>
      <c r="O87" s="13">
        <v>3498.18</v>
      </c>
      <c r="P87" s="13">
        <f>N87+O87</f>
        <v>4562326.77</v>
      </c>
      <c r="Q87" s="14">
        <f>P87/M87</f>
        <v>0.9051337704592798</v>
      </c>
      <c r="R87" s="17">
        <v>0</v>
      </c>
    </row>
    <row r="88" spans="1:18" s="59" customFormat="1" ht="15">
      <c r="A88" s="85"/>
      <c r="B88" s="86"/>
      <c r="C88" s="87"/>
      <c r="D88" s="92"/>
      <c r="E88" s="95"/>
      <c r="F88" s="98"/>
      <c r="G88" s="98"/>
      <c r="H88" s="101"/>
      <c r="I88" s="32" t="s">
        <v>9</v>
      </c>
      <c r="J88" s="29">
        <f>SUM(J84:J87)</f>
        <v>1856256.04</v>
      </c>
      <c r="K88" s="21">
        <f aca="true" t="shared" si="19" ref="K88:P88">SUM(K84:K87)</f>
        <v>5580000</v>
      </c>
      <c r="L88" s="21">
        <f t="shared" si="19"/>
        <v>400000</v>
      </c>
      <c r="M88" s="21">
        <f t="shared" si="19"/>
        <v>5980000</v>
      </c>
      <c r="N88" s="21">
        <f t="shared" si="19"/>
        <v>5394320.15</v>
      </c>
      <c r="O88" s="21">
        <f t="shared" si="19"/>
        <v>4115.51</v>
      </c>
      <c r="P88" s="21">
        <f t="shared" si="19"/>
        <v>5398435.659999999</v>
      </c>
      <c r="Q88" s="28">
        <f>P88/M88</f>
        <v>0.9027484381270902</v>
      </c>
      <c r="R88" s="29">
        <f>SUM(R84:R87)</f>
        <v>0</v>
      </c>
    </row>
    <row r="89" spans="1:18" s="59" customFormat="1" ht="18" customHeight="1" hidden="1">
      <c r="A89" s="79" t="s">
        <v>59</v>
      </c>
      <c r="B89" s="80"/>
      <c r="C89" s="80"/>
      <c r="D89" s="80"/>
      <c r="E89" s="80"/>
      <c r="F89" s="80"/>
      <c r="G89" s="80"/>
      <c r="H89" s="80"/>
      <c r="I89" s="80"/>
      <c r="J89" s="80"/>
      <c r="K89" s="80"/>
      <c r="L89" s="80"/>
      <c r="M89" s="80"/>
      <c r="N89" s="80"/>
      <c r="O89" s="80"/>
      <c r="P89" s="80"/>
      <c r="Q89" s="112"/>
      <c r="R89" s="27"/>
    </row>
    <row r="90" spans="1:18" s="59" customFormat="1" ht="15" customHeight="1" hidden="1">
      <c r="A90" s="82" t="s">
        <v>48</v>
      </c>
      <c r="B90" s="83"/>
      <c r="C90" s="84"/>
      <c r="D90" s="91" t="s">
        <v>51</v>
      </c>
      <c r="E90" s="94" t="s">
        <v>47</v>
      </c>
      <c r="F90" s="94">
        <v>926</v>
      </c>
      <c r="G90" s="94">
        <v>92601</v>
      </c>
      <c r="H90" s="100" t="s">
        <v>4</v>
      </c>
      <c r="I90" s="30" t="s">
        <v>5</v>
      </c>
      <c r="J90" s="17">
        <v>0</v>
      </c>
      <c r="K90" s="13">
        <v>0</v>
      </c>
      <c r="L90" s="13">
        <f>M90-K90</f>
        <v>0</v>
      </c>
      <c r="M90" s="13">
        <v>0</v>
      </c>
      <c r="N90" s="13">
        <v>0</v>
      </c>
      <c r="O90" s="13">
        <v>0</v>
      </c>
      <c r="P90" s="13">
        <f>N90+O90</f>
        <v>0</v>
      </c>
      <c r="Q90" s="14"/>
      <c r="R90" s="17">
        <v>0</v>
      </c>
    </row>
    <row r="91" spans="1:18" s="59" customFormat="1" ht="15" customHeight="1" hidden="1">
      <c r="A91" s="85"/>
      <c r="B91" s="86"/>
      <c r="C91" s="87"/>
      <c r="D91" s="92"/>
      <c r="E91" s="95"/>
      <c r="F91" s="95"/>
      <c r="G91" s="95"/>
      <c r="H91" s="101"/>
      <c r="I91" s="30" t="s">
        <v>6</v>
      </c>
      <c r="J91" s="17">
        <v>0</v>
      </c>
      <c r="K91" s="13">
        <v>0</v>
      </c>
      <c r="L91" s="13">
        <f>M91-K91</f>
        <v>0</v>
      </c>
      <c r="M91" s="13">
        <v>0</v>
      </c>
      <c r="N91" s="13">
        <v>0</v>
      </c>
      <c r="O91" s="13">
        <v>0</v>
      </c>
      <c r="P91" s="13">
        <f>N91+O91</f>
        <v>0</v>
      </c>
      <c r="Q91" s="14"/>
      <c r="R91" s="17">
        <v>0</v>
      </c>
    </row>
    <row r="92" spans="1:18" s="59" customFormat="1" ht="15" hidden="1">
      <c r="A92" s="85"/>
      <c r="B92" s="86"/>
      <c r="C92" s="87"/>
      <c r="D92" s="92"/>
      <c r="E92" s="95"/>
      <c r="F92" s="95"/>
      <c r="G92" s="95"/>
      <c r="H92" s="101"/>
      <c r="I92" s="31" t="s">
        <v>7</v>
      </c>
      <c r="J92" s="17">
        <v>0</v>
      </c>
      <c r="K92" s="13">
        <v>0</v>
      </c>
      <c r="L92" s="13">
        <f>M92-K92</f>
        <v>0</v>
      </c>
      <c r="M92" s="13">
        <v>0</v>
      </c>
      <c r="N92" s="13">
        <v>0</v>
      </c>
      <c r="O92" s="13">
        <v>0</v>
      </c>
      <c r="P92" s="13">
        <f>N92+O92</f>
        <v>0</v>
      </c>
      <c r="Q92" s="14"/>
      <c r="R92" s="17">
        <v>0</v>
      </c>
    </row>
    <row r="93" spans="1:18" s="59" customFormat="1" ht="15" hidden="1">
      <c r="A93" s="85"/>
      <c r="B93" s="86"/>
      <c r="C93" s="87"/>
      <c r="D93" s="92"/>
      <c r="E93" s="95"/>
      <c r="F93" s="95"/>
      <c r="G93" s="95"/>
      <c r="H93" s="101"/>
      <c r="I93" s="31" t="s">
        <v>25</v>
      </c>
      <c r="J93" s="17">
        <v>0</v>
      </c>
      <c r="K93" s="13">
        <v>0</v>
      </c>
      <c r="L93" s="13">
        <f>M93-K93</f>
        <v>0</v>
      </c>
      <c r="M93" s="13">
        <v>0</v>
      </c>
      <c r="N93" s="13">
        <v>0</v>
      </c>
      <c r="O93" s="13">
        <v>0</v>
      </c>
      <c r="P93" s="13">
        <f>N93+O93</f>
        <v>0</v>
      </c>
      <c r="Q93" s="14"/>
      <c r="R93" s="17">
        <v>0</v>
      </c>
    </row>
    <row r="94" spans="1:18" s="60" customFormat="1" ht="14.25" hidden="1">
      <c r="A94" s="88"/>
      <c r="B94" s="89"/>
      <c r="C94" s="90"/>
      <c r="D94" s="93"/>
      <c r="E94" s="96"/>
      <c r="F94" s="96"/>
      <c r="G94" s="96"/>
      <c r="H94" s="102"/>
      <c r="I94" s="32" t="s">
        <v>9</v>
      </c>
      <c r="J94" s="29">
        <f>SUM(J90:J93)</f>
        <v>0</v>
      </c>
      <c r="K94" s="21">
        <f aca="true" t="shared" si="20" ref="K94:P94">SUM(K90:K93)</f>
        <v>0</v>
      </c>
      <c r="L94" s="21">
        <f t="shared" si="20"/>
        <v>0</v>
      </c>
      <c r="M94" s="21">
        <f t="shared" si="20"/>
        <v>0</v>
      </c>
      <c r="N94" s="21">
        <f t="shared" si="20"/>
        <v>0</v>
      </c>
      <c r="O94" s="21">
        <f t="shared" si="20"/>
        <v>0</v>
      </c>
      <c r="P94" s="21">
        <f t="shared" si="20"/>
        <v>0</v>
      </c>
      <c r="Q94" s="28"/>
      <c r="R94" s="29">
        <f>SUM(R90:R93)</f>
        <v>0</v>
      </c>
    </row>
    <row r="95" spans="1:18" s="59" customFormat="1" ht="18" customHeight="1" hidden="1">
      <c r="A95" s="79" t="s">
        <v>60</v>
      </c>
      <c r="B95" s="80"/>
      <c r="C95" s="80"/>
      <c r="D95" s="80"/>
      <c r="E95" s="80"/>
      <c r="F95" s="80"/>
      <c r="G95" s="80"/>
      <c r="H95" s="80"/>
      <c r="I95" s="80"/>
      <c r="J95" s="80"/>
      <c r="K95" s="80"/>
      <c r="L95" s="80"/>
      <c r="M95" s="80"/>
      <c r="N95" s="80"/>
      <c r="O95" s="80"/>
      <c r="P95" s="80"/>
      <c r="Q95" s="112"/>
      <c r="R95" s="27"/>
    </row>
    <row r="96" spans="1:18" s="59" customFormat="1" ht="15" customHeight="1" hidden="1">
      <c r="A96" s="82" t="s">
        <v>45</v>
      </c>
      <c r="B96" s="83"/>
      <c r="C96" s="84"/>
      <c r="D96" s="91" t="s">
        <v>51</v>
      </c>
      <c r="E96" s="94" t="s">
        <v>46</v>
      </c>
      <c r="F96" s="94">
        <v>600</v>
      </c>
      <c r="G96" s="94">
        <v>60014</v>
      </c>
      <c r="H96" s="100" t="s">
        <v>4</v>
      </c>
      <c r="I96" s="30" t="s">
        <v>5</v>
      </c>
      <c r="J96" s="17">
        <v>0</v>
      </c>
      <c r="K96" s="13">
        <v>0</v>
      </c>
      <c r="L96" s="13">
        <f>M96-K96</f>
        <v>0</v>
      </c>
      <c r="M96" s="13">
        <v>0</v>
      </c>
      <c r="N96" s="13">
        <v>0</v>
      </c>
      <c r="O96" s="13">
        <v>0</v>
      </c>
      <c r="P96" s="13">
        <f>N96+O96</f>
        <v>0</v>
      </c>
      <c r="Q96" s="14"/>
      <c r="R96" s="17">
        <v>0</v>
      </c>
    </row>
    <row r="97" spans="1:18" s="59" customFormat="1" ht="15" customHeight="1" hidden="1">
      <c r="A97" s="85"/>
      <c r="B97" s="86"/>
      <c r="C97" s="87"/>
      <c r="D97" s="92"/>
      <c r="E97" s="95"/>
      <c r="F97" s="95"/>
      <c r="G97" s="95"/>
      <c r="H97" s="101"/>
      <c r="I97" s="30" t="s">
        <v>6</v>
      </c>
      <c r="J97" s="17">
        <v>0</v>
      </c>
      <c r="K97" s="13">
        <v>0</v>
      </c>
      <c r="L97" s="13">
        <f>M97-K97</f>
        <v>0</v>
      </c>
      <c r="M97" s="13">
        <v>0</v>
      </c>
      <c r="N97" s="13">
        <v>0</v>
      </c>
      <c r="O97" s="13">
        <v>0</v>
      </c>
      <c r="P97" s="13">
        <f>N97+O97</f>
        <v>0</v>
      </c>
      <c r="Q97" s="61"/>
      <c r="R97" s="17">
        <v>0</v>
      </c>
    </row>
    <row r="98" spans="1:18" s="59" customFormat="1" ht="15" hidden="1">
      <c r="A98" s="85"/>
      <c r="B98" s="86"/>
      <c r="C98" s="87"/>
      <c r="D98" s="92"/>
      <c r="E98" s="95"/>
      <c r="F98" s="95"/>
      <c r="G98" s="95"/>
      <c r="H98" s="101"/>
      <c r="I98" s="31" t="s">
        <v>7</v>
      </c>
      <c r="J98" s="17">
        <v>0</v>
      </c>
      <c r="K98" s="13">
        <v>0</v>
      </c>
      <c r="L98" s="13">
        <f>M98-K98</f>
        <v>0</v>
      </c>
      <c r="M98" s="13">
        <v>0</v>
      </c>
      <c r="N98" s="13">
        <v>0</v>
      </c>
      <c r="O98" s="13">
        <v>0</v>
      </c>
      <c r="P98" s="13">
        <f>N98+O98</f>
        <v>0</v>
      </c>
      <c r="Q98" s="61"/>
      <c r="R98" s="17">
        <v>0</v>
      </c>
    </row>
    <row r="99" spans="1:18" s="59" customFormat="1" ht="15" hidden="1">
      <c r="A99" s="85"/>
      <c r="B99" s="86"/>
      <c r="C99" s="87"/>
      <c r="D99" s="92"/>
      <c r="E99" s="95"/>
      <c r="F99" s="95"/>
      <c r="G99" s="95"/>
      <c r="H99" s="101"/>
      <c r="I99" s="31" t="s">
        <v>25</v>
      </c>
      <c r="J99" s="17">
        <v>0</v>
      </c>
      <c r="K99" s="13">
        <v>0</v>
      </c>
      <c r="L99" s="13">
        <f>M99-K99</f>
        <v>0</v>
      </c>
      <c r="M99" s="13">
        <v>0</v>
      </c>
      <c r="N99" s="13">
        <v>0</v>
      </c>
      <c r="O99" s="13">
        <v>0</v>
      </c>
      <c r="P99" s="13">
        <f>N99+O99</f>
        <v>0</v>
      </c>
      <c r="Q99" s="61"/>
      <c r="R99" s="17">
        <v>0</v>
      </c>
    </row>
    <row r="100" spans="1:18" s="60" customFormat="1" ht="14.25" hidden="1">
      <c r="A100" s="88"/>
      <c r="B100" s="89"/>
      <c r="C100" s="90"/>
      <c r="D100" s="93"/>
      <c r="E100" s="96"/>
      <c r="F100" s="96"/>
      <c r="G100" s="96"/>
      <c r="H100" s="102"/>
      <c r="I100" s="32" t="s">
        <v>9</v>
      </c>
      <c r="J100" s="29">
        <f>SUM(J96:J99)</f>
        <v>0</v>
      </c>
      <c r="K100" s="21">
        <f aca="true" t="shared" si="21" ref="K100:P100">SUM(K96:K99)</f>
        <v>0</v>
      </c>
      <c r="L100" s="21">
        <f t="shared" si="21"/>
        <v>0</v>
      </c>
      <c r="M100" s="21">
        <f t="shared" si="21"/>
        <v>0</v>
      </c>
      <c r="N100" s="21">
        <f t="shared" si="21"/>
        <v>0</v>
      </c>
      <c r="O100" s="21">
        <f t="shared" si="21"/>
        <v>0</v>
      </c>
      <c r="P100" s="21">
        <f t="shared" si="21"/>
        <v>0</v>
      </c>
      <c r="Q100" s="28"/>
      <c r="R100" s="29">
        <f>SUM(R96:R99)</f>
        <v>0</v>
      </c>
    </row>
    <row r="101" spans="1:18" s="22" customFormat="1" ht="15">
      <c r="A101" s="23" t="s">
        <v>27</v>
      </c>
      <c r="B101" s="135" t="s">
        <v>23</v>
      </c>
      <c r="C101" s="136"/>
      <c r="D101" s="136"/>
      <c r="E101" s="136"/>
      <c r="F101" s="136"/>
      <c r="G101" s="137"/>
      <c r="H101" s="24"/>
      <c r="I101" s="24"/>
      <c r="J101" s="33"/>
      <c r="K101" s="34"/>
      <c r="L101" s="34"/>
      <c r="M101" s="34"/>
      <c r="N101" s="34"/>
      <c r="O101" s="34"/>
      <c r="P101" s="34"/>
      <c r="Q101" s="34"/>
      <c r="R101" s="33"/>
    </row>
    <row r="102" spans="1:18" ht="18" customHeight="1">
      <c r="A102" s="191" t="s">
        <v>17</v>
      </c>
      <c r="B102" s="192"/>
      <c r="C102" s="193"/>
      <c r="D102" s="182" t="s">
        <v>17</v>
      </c>
      <c r="E102" s="185" t="s">
        <v>17</v>
      </c>
      <c r="F102" s="185" t="s">
        <v>17</v>
      </c>
      <c r="G102" s="185" t="s">
        <v>17</v>
      </c>
      <c r="H102" s="109" t="s">
        <v>4</v>
      </c>
      <c r="I102" s="10" t="s">
        <v>5</v>
      </c>
      <c r="J102" s="11">
        <v>0</v>
      </c>
      <c r="K102" s="12">
        <v>0</v>
      </c>
      <c r="L102" s="12">
        <v>0</v>
      </c>
      <c r="M102" s="12">
        <v>0</v>
      </c>
      <c r="N102" s="13">
        <v>0</v>
      </c>
      <c r="O102" s="12">
        <v>0</v>
      </c>
      <c r="P102" s="12">
        <f>N102+O102</f>
        <v>0</v>
      </c>
      <c r="Q102" s="26"/>
      <c r="R102" s="11">
        <v>0</v>
      </c>
    </row>
    <row r="103" spans="1:18" ht="15" customHeight="1">
      <c r="A103" s="194"/>
      <c r="B103" s="195"/>
      <c r="C103" s="196"/>
      <c r="D103" s="183"/>
      <c r="E103" s="186"/>
      <c r="F103" s="186"/>
      <c r="G103" s="186"/>
      <c r="H103" s="110"/>
      <c r="I103" s="10" t="s">
        <v>6</v>
      </c>
      <c r="J103" s="11">
        <v>0</v>
      </c>
      <c r="K103" s="12">
        <v>0</v>
      </c>
      <c r="L103" s="12">
        <v>0</v>
      </c>
      <c r="M103" s="12">
        <v>0</v>
      </c>
      <c r="N103" s="12">
        <v>0</v>
      </c>
      <c r="O103" s="12">
        <v>0</v>
      </c>
      <c r="P103" s="12">
        <f>N103+O103</f>
        <v>0</v>
      </c>
      <c r="Q103" s="26"/>
      <c r="R103" s="11">
        <v>0</v>
      </c>
    </row>
    <row r="104" spans="1:18" ht="15" customHeight="1">
      <c r="A104" s="194"/>
      <c r="B104" s="195"/>
      <c r="C104" s="196"/>
      <c r="D104" s="183"/>
      <c r="E104" s="186"/>
      <c r="F104" s="186"/>
      <c r="G104" s="186"/>
      <c r="H104" s="110"/>
      <c r="I104" s="16" t="s">
        <v>7</v>
      </c>
      <c r="J104" s="11">
        <v>0</v>
      </c>
      <c r="K104" s="12">
        <v>0</v>
      </c>
      <c r="L104" s="12">
        <v>0</v>
      </c>
      <c r="M104" s="12">
        <v>0</v>
      </c>
      <c r="N104" s="12">
        <v>0</v>
      </c>
      <c r="O104" s="12">
        <v>0</v>
      </c>
      <c r="P104" s="12">
        <f>N104+O104</f>
        <v>0</v>
      </c>
      <c r="Q104" s="26"/>
      <c r="R104" s="11">
        <v>0</v>
      </c>
    </row>
    <row r="105" spans="1:18" ht="15">
      <c r="A105" s="194"/>
      <c r="B105" s="195"/>
      <c r="C105" s="196"/>
      <c r="D105" s="183"/>
      <c r="E105" s="186"/>
      <c r="F105" s="186"/>
      <c r="G105" s="186"/>
      <c r="H105" s="110"/>
      <c r="I105" s="16" t="s">
        <v>25</v>
      </c>
      <c r="J105" s="11">
        <v>0</v>
      </c>
      <c r="K105" s="12">
        <v>0</v>
      </c>
      <c r="L105" s="12">
        <v>0</v>
      </c>
      <c r="M105" s="12">
        <v>0</v>
      </c>
      <c r="N105" s="12">
        <v>0</v>
      </c>
      <c r="O105" s="12">
        <v>0</v>
      </c>
      <c r="P105" s="12">
        <f>N105+O105</f>
        <v>0</v>
      </c>
      <c r="Q105" s="26"/>
      <c r="R105" s="11">
        <v>0</v>
      </c>
    </row>
    <row r="106" spans="1:18" ht="15">
      <c r="A106" s="197"/>
      <c r="B106" s="198"/>
      <c r="C106" s="199"/>
      <c r="D106" s="184"/>
      <c r="E106" s="187"/>
      <c r="F106" s="187"/>
      <c r="G106" s="187"/>
      <c r="H106" s="111"/>
      <c r="I106" s="18" t="s">
        <v>9</v>
      </c>
      <c r="J106" s="19">
        <f>SUM(J102:J105)</f>
        <v>0</v>
      </c>
      <c r="K106" s="20">
        <f aca="true" t="shared" si="22" ref="K106:P106">SUM(K102:K105)</f>
        <v>0</v>
      </c>
      <c r="L106" s="20">
        <f t="shared" si="22"/>
        <v>0</v>
      </c>
      <c r="M106" s="20">
        <f t="shared" si="22"/>
        <v>0</v>
      </c>
      <c r="N106" s="20">
        <f t="shared" si="22"/>
        <v>0</v>
      </c>
      <c r="O106" s="20">
        <f t="shared" si="22"/>
        <v>0</v>
      </c>
      <c r="P106" s="20">
        <f t="shared" si="22"/>
        <v>0</v>
      </c>
      <c r="Q106" s="26"/>
      <c r="R106" s="19">
        <f>SUM(R102:R105)</f>
        <v>0</v>
      </c>
    </row>
    <row r="107" spans="1:18" s="22" customFormat="1" ht="15">
      <c r="A107" s="23" t="s">
        <v>28</v>
      </c>
      <c r="B107" s="135" t="s">
        <v>30</v>
      </c>
      <c r="C107" s="136"/>
      <c r="D107" s="136"/>
      <c r="E107" s="136"/>
      <c r="F107" s="136"/>
      <c r="G107" s="137"/>
      <c r="H107" s="24"/>
      <c r="I107" s="24"/>
      <c r="J107" s="33"/>
      <c r="K107" s="34"/>
      <c r="L107" s="34"/>
      <c r="M107" s="34"/>
      <c r="N107" s="34"/>
      <c r="O107" s="34"/>
      <c r="P107" s="34"/>
      <c r="Q107" s="34"/>
      <c r="R107" s="33"/>
    </row>
    <row r="108" spans="1:18" s="60" customFormat="1" ht="14.25">
      <c r="A108" s="79" t="s">
        <v>78</v>
      </c>
      <c r="B108" s="80"/>
      <c r="C108" s="80"/>
      <c r="D108" s="80"/>
      <c r="E108" s="80"/>
      <c r="F108" s="80"/>
      <c r="G108" s="80"/>
      <c r="H108" s="80"/>
      <c r="I108" s="80"/>
      <c r="J108" s="80"/>
      <c r="K108" s="80"/>
      <c r="L108" s="80"/>
      <c r="M108" s="80"/>
      <c r="N108" s="80"/>
      <c r="O108" s="80"/>
      <c r="P108" s="80"/>
      <c r="Q108" s="81"/>
      <c r="R108" s="27"/>
    </row>
    <row r="109" spans="1:18" s="59" customFormat="1" ht="15" customHeight="1">
      <c r="A109" s="82" t="s">
        <v>41</v>
      </c>
      <c r="B109" s="83"/>
      <c r="C109" s="84"/>
      <c r="D109" s="91" t="s">
        <v>51</v>
      </c>
      <c r="E109" s="94" t="s">
        <v>81</v>
      </c>
      <c r="F109" s="94">
        <v>600</v>
      </c>
      <c r="G109" s="94">
        <v>60016</v>
      </c>
      <c r="H109" s="100" t="s">
        <v>4</v>
      </c>
      <c r="I109" s="30" t="s">
        <v>5</v>
      </c>
      <c r="J109" s="17">
        <v>126328.86</v>
      </c>
      <c r="K109" s="13">
        <v>50000</v>
      </c>
      <c r="L109" s="13">
        <f>M109-K109</f>
        <v>0</v>
      </c>
      <c r="M109" s="13">
        <v>50000</v>
      </c>
      <c r="N109" s="13">
        <v>9537.4</v>
      </c>
      <c r="O109" s="13">
        <v>0</v>
      </c>
      <c r="P109" s="13">
        <f>N109+O109</f>
        <v>9537.4</v>
      </c>
      <c r="Q109" s="14">
        <f>P109/M109</f>
        <v>0.190748</v>
      </c>
      <c r="R109" s="17">
        <v>50000</v>
      </c>
    </row>
    <row r="110" spans="1:18" s="59" customFormat="1" ht="18" customHeight="1">
      <c r="A110" s="85"/>
      <c r="B110" s="86"/>
      <c r="C110" s="87"/>
      <c r="D110" s="92"/>
      <c r="E110" s="95"/>
      <c r="F110" s="95"/>
      <c r="G110" s="95"/>
      <c r="H110" s="101"/>
      <c r="I110" s="30" t="s">
        <v>6</v>
      </c>
      <c r="J110" s="17">
        <v>0</v>
      </c>
      <c r="K110" s="13">
        <v>0</v>
      </c>
      <c r="L110" s="13">
        <f>M110-K110</f>
        <v>0</v>
      </c>
      <c r="M110" s="13">
        <v>0</v>
      </c>
      <c r="N110" s="13">
        <v>0</v>
      </c>
      <c r="O110" s="13">
        <v>0</v>
      </c>
      <c r="P110" s="13">
        <f>N110+O110</f>
        <v>0</v>
      </c>
      <c r="Q110" s="14"/>
      <c r="R110" s="17">
        <v>0</v>
      </c>
    </row>
    <row r="111" spans="1:18" s="59" customFormat="1" ht="15" customHeight="1">
      <c r="A111" s="85"/>
      <c r="B111" s="86"/>
      <c r="C111" s="87"/>
      <c r="D111" s="92"/>
      <c r="E111" s="95"/>
      <c r="F111" s="95"/>
      <c r="G111" s="95"/>
      <c r="H111" s="101"/>
      <c r="I111" s="31" t="s">
        <v>7</v>
      </c>
      <c r="J111" s="17">
        <v>0</v>
      </c>
      <c r="K111" s="13">
        <v>0</v>
      </c>
      <c r="L111" s="13">
        <f>M111-K111</f>
        <v>0</v>
      </c>
      <c r="M111" s="13">
        <v>0</v>
      </c>
      <c r="N111" s="13">
        <v>0</v>
      </c>
      <c r="O111" s="13">
        <v>0</v>
      </c>
      <c r="P111" s="13">
        <f>N111+O111</f>
        <v>0</v>
      </c>
      <c r="Q111" s="14"/>
      <c r="R111" s="17">
        <v>0</v>
      </c>
    </row>
    <row r="112" spans="1:18" s="59" customFormat="1" ht="15" customHeight="1">
      <c r="A112" s="85"/>
      <c r="B112" s="86"/>
      <c r="C112" s="87"/>
      <c r="D112" s="92"/>
      <c r="E112" s="95"/>
      <c r="F112" s="95"/>
      <c r="G112" s="95"/>
      <c r="H112" s="101"/>
      <c r="I112" s="31" t="s">
        <v>25</v>
      </c>
      <c r="J112" s="17">
        <v>0</v>
      </c>
      <c r="K112" s="13">
        <v>0</v>
      </c>
      <c r="L112" s="13">
        <f>M112-K112</f>
        <v>0</v>
      </c>
      <c r="M112" s="13">
        <v>0</v>
      </c>
      <c r="N112" s="13">
        <v>0</v>
      </c>
      <c r="O112" s="13">
        <v>0</v>
      </c>
      <c r="P112" s="13">
        <f>N112+O112</f>
        <v>0</v>
      </c>
      <c r="Q112" s="14"/>
      <c r="R112" s="17">
        <v>0</v>
      </c>
    </row>
    <row r="113" spans="1:18" s="59" customFormat="1" ht="15">
      <c r="A113" s="88"/>
      <c r="B113" s="89"/>
      <c r="C113" s="90"/>
      <c r="D113" s="93"/>
      <c r="E113" s="96"/>
      <c r="F113" s="96"/>
      <c r="G113" s="96"/>
      <c r="H113" s="102"/>
      <c r="I113" s="32" t="s">
        <v>9</v>
      </c>
      <c r="J113" s="29">
        <f>SUM(J109:J112)</f>
        <v>126328.86</v>
      </c>
      <c r="K113" s="21">
        <f aca="true" t="shared" si="23" ref="K113:P113">SUM(K109:K112)</f>
        <v>50000</v>
      </c>
      <c r="L113" s="21">
        <f t="shared" si="23"/>
        <v>0</v>
      </c>
      <c r="M113" s="21">
        <f t="shared" si="23"/>
        <v>50000</v>
      </c>
      <c r="N113" s="21">
        <f t="shared" si="23"/>
        <v>9537.4</v>
      </c>
      <c r="O113" s="21">
        <f t="shared" si="23"/>
        <v>0</v>
      </c>
      <c r="P113" s="21">
        <f t="shared" si="23"/>
        <v>9537.4</v>
      </c>
      <c r="Q113" s="28">
        <f>P113/M113</f>
        <v>0.190748</v>
      </c>
      <c r="R113" s="29">
        <f>SUM(R109:R112)</f>
        <v>50000</v>
      </c>
    </row>
    <row r="114" spans="1:18" s="59" customFormat="1" ht="18" customHeight="1">
      <c r="A114" s="79" t="s">
        <v>79</v>
      </c>
      <c r="B114" s="80"/>
      <c r="C114" s="80"/>
      <c r="D114" s="80"/>
      <c r="E114" s="80"/>
      <c r="F114" s="80"/>
      <c r="G114" s="80"/>
      <c r="H114" s="80"/>
      <c r="I114" s="80"/>
      <c r="J114" s="80"/>
      <c r="K114" s="80"/>
      <c r="L114" s="80"/>
      <c r="M114" s="80"/>
      <c r="N114" s="80"/>
      <c r="O114" s="80"/>
      <c r="P114" s="80"/>
      <c r="Q114" s="81"/>
      <c r="R114" s="27"/>
    </row>
    <row r="115" spans="1:18" s="59" customFormat="1" ht="15" customHeight="1">
      <c r="A115" s="82" t="s">
        <v>42</v>
      </c>
      <c r="B115" s="83"/>
      <c r="C115" s="84"/>
      <c r="D115" s="91" t="s">
        <v>51</v>
      </c>
      <c r="E115" s="94" t="s">
        <v>82</v>
      </c>
      <c r="F115" s="94">
        <v>600</v>
      </c>
      <c r="G115" s="94">
        <v>60016</v>
      </c>
      <c r="H115" s="100" t="s">
        <v>4</v>
      </c>
      <c r="I115" s="30" t="s">
        <v>5</v>
      </c>
      <c r="J115" s="17">
        <v>3141982.99</v>
      </c>
      <c r="K115" s="13">
        <v>500000</v>
      </c>
      <c r="L115" s="13">
        <f>M115-K115</f>
        <v>100000</v>
      </c>
      <c r="M115" s="13">
        <v>600000</v>
      </c>
      <c r="N115" s="13">
        <v>463746.3</v>
      </c>
      <c r="O115" s="13">
        <v>0</v>
      </c>
      <c r="P115" s="13">
        <f>N115+O115</f>
        <v>463746.3</v>
      </c>
      <c r="Q115" s="14">
        <f>P115/M115</f>
        <v>0.7729105</v>
      </c>
      <c r="R115" s="17">
        <v>1500000</v>
      </c>
    </row>
    <row r="116" spans="1:18" s="59" customFormat="1" ht="15" customHeight="1">
      <c r="A116" s="85"/>
      <c r="B116" s="86"/>
      <c r="C116" s="87"/>
      <c r="D116" s="92"/>
      <c r="E116" s="95"/>
      <c r="F116" s="95"/>
      <c r="G116" s="95"/>
      <c r="H116" s="101"/>
      <c r="I116" s="30" t="s">
        <v>6</v>
      </c>
      <c r="J116" s="17">
        <v>0</v>
      </c>
      <c r="K116" s="13">
        <v>0</v>
      </c>
      <c r="L116" s="13">
        <f>M116-K116</f>
        <v>0</v>
      </c>
      <c r="M116" s="13">
        <v>0</v>
      </c>
      <c r="N116" s="13">
        <v>0</v>
      </c>
      <c r="O116" s="13">
        <v>0</v>
      </c>
      <c r="P116" s="13">
        <f>N116+O116</f>
        <v>0</v>
      </c>
      <c r="Q116" s="14"/>
      <c r="R116" s="17">
        <v>0</v>
      </c>
    </row>
    <row r="117" spans="1:18" s="59" customFormat="1" ht="15" customHeight="1">
      <c r="A117" s="85"/>
      <c r="B117" s="86"/>
      <c r="C117" s="87"/>
      <c r="D117" s="92"/>
      <c r="E117" s="95"/>
      <c r="F117" s="95"/>
      <c r="G117" s="95"/>
      <c r="H117" s="101"/>
      <c r="I117" s="31" t="s">
        <v>7</v>
      </c>
      <c r="J117" s="17">
        <v>150000</v>
      </c>
      <c r="K117" s="13">
        <v>0</v>
      </c>
      <c r="L117" s="13">
        <f>M117-K117</f>
        <v>0</v>
      </c>
      <c r="M117" s="13">
        <v>0</v>
      </c>
      <c r="N117" s="13">
        <v>0</v>
      </c>
      <c r="O117" s="13">
        <v>0</v>
      </c>
      <c r="P117" s="13">
        <f>N117+O117</f>
        <v>0</v>
      </c>
      <c r="Q117" s="14"/>
      <c r="R117" s="17">
        <v>0</v>
      </c>
    </row>
    <row r="118" spans="1:18" s="59" customFormat="1" ht="15">
      <c r="A118" s="85"/>
      <c r="B118" s="86"/>
      <c r="C118" s="87"/>
      <c r="D118" s="92"/>
      <c r="E118" s="95"/>
      <c r="F118" s="95"/>
      <c r="G118" s="95"/>
      <c r="H118" s="101"/>
      <c r="I118" s="31" t="s">
        <v>25</v>
      </c>
      <c r="J118" s="17">
        <v>0</v>
      </c>
      <c r="K118" s="13">
        <v>0</v>
      </c>
      <c r="L118" s="13">
        <f>M118-K118</f>
        <v>0</v>
      </c>
      <c r="M118" s="13">
        <v>0</v>
      </c>
      <c r="N118" s="13">
        <v>0</v>
      </c>
      <c r="O118" s="13">
        <v>0</v>
      </c>
      <c r="P118" s="13">
        <f>N118+O118</f>
        <v>0</v>
      </c>
      <c r="Q118" s="14"/>
      <c r="R118" s="17">
        <v>0</v>
      </c>
    </row>
    <row r="119" spans="1:18" s="59" customFormat="1" ht="15">
      <c r="A119" s="88"/>
      <c r="B119" s="89"/>
      <c r="C119" s="90"/>
      <c r="D119" s="93"/>
      <c r="E119" s="96"/>
      <c r="F119" s="96"/>
      <c r="G119" s="96"/>
      <c r="H119" s="102"/>
      <c r="I119" s="32" t="s">
        <v>9</v>
      </c>
      <c r="J119" s="29">
        <f aca="true" t="shared" si="24" ref="J119:P119">SUM(J115:J118)</f>
        <v>3291982.99</v>
      </c>
      <c r="K119" s="21">
        <f t="shared" si="24"/>
        <v>500000</v>
      </c>
      <c r="L119" s="21">
        <f t="shared" si="24"/>
        <v>100000</v>
      </c>
      <c r="M119" s="21">
        <f t="shared" si="24"/>
        <v>600000</v>
      </c>
      <c r="N119" s="21">
        <f t="shared" si="24"/>
        <v>463746.3</v>
      </c>
      <c r="O119" s="21">
        <f t="shared" si="24"/>
        <v>0</v>
      </c>
      <c r="P119" s="21">
        <f t="shared" si="24"/>
        <v>463746.3</v>
      </c>
      <c r="Q119" s="28">
        <f>P119/M119</f>
        <v>0.7729105</v>
      </c>
      <c r="R119" s="29">
        <f>SUM(R115:R118)</f>
        <v>1500000</v>
      </c>
    </row>
    <row r="120" spans="1:18" ht="18" customHeight="1">
      <c r="A120" s="118" t="s">
        <v>80</v>
      </c>
      <c r="B120" s="119"/>
      <c r="C120" s="119"/>
      <c r="D120" s="119"/>
      <c r="E120" s="119"/>
      <c r="F120" s="119"/>
      <c r="G120" s="119"/>
      <c r="H120" s="119"/>
      <c r="I120" s="119"/>
      <c r="J120" s="119"/>
      <c r="K120" s="119"/>
      <c r="L120" s="119"/>
      <c r="M120" s="119"/>
      <c r="N120" s="119"/>
      <c r="O120" s="119"/>
      <c r="P120" s="119"/>
      <c r="Q120" s="120"/>
      <c r="R120" s="78"/>
    </row>
    <row r="121" spans="1:18" ht="15" customHeight="1">
      <c r="A121" s="121" t="s">
        <v>66</v>
      </c>
      <c r="B121" s="122"/>
      <c r="C121" s="123"/>
      <c r="D121" s="130" t="s">
        <v>51</v>
      </c>
      <c r="E121" s="103" t="s">
        <v>72</v>
      </c>
      <c r="F121" s="103">
        <v>600</v>
      </c>
      <c r="G121" s="103">
        <v>60016</v>
      </c>
      <c r="H121" s="109" t="s">
        <v>4</v>
      </c>
      <c r="I121" s="10" t="s">
        <v>5</v>
      </c>
      <c r="J121" s="11">
        <v>10000</v>
      </c>
      <c r="K121" s="12">
        <v>720000</v>
      </c>
      <c r="L121" s="12">
        <f>M121-K121</f>
        <v>-160000</v>
      </c>
      <c r="M121" s="12">
        <v>560000</v>
      </c>
      <c r="N121" s="13">
        <v>543558.94</v>
      </c>
      <c r="O121" s="12">
        <v>0</v>
      </c>
      <c r="P121" s="12">
        <f>N121+O121</f>
        <v>543558.94</v>
      </c>
      <c r="Q121" s="14">
        <f>P121/M121</f>
        <v>0.9706409642857142</v>
      </c>
      <c r="R121" s="11">
        <v>0</v>
      </c>
    </row>
    <row r="122" spans="1:18" ht="15" customHeight="1">
      <c r="A122" s="124"/>
      <c r="B122" s="125"/>
      <c r="C122" s="126"/>
      <c r="D122" s="131"/>
      <c r="E122" s="104"/>
      <c r="F122" s="104"/>
      <c r="G122" s="104"/>
      <c r="H122" s="110"/>
      <c r="I122" s="10" t="s">
        <v>6</v>
      </c>
      <c r="J122" s="11">
        <v>0</v>
      </c>
      <c r="K122" s="12">
        <v>0</v>
      </c>
      <c r="L122" s="12">
        <f>M122-K122</f>
        <v>0</v>
      </c>
      <c r="M122" s="12">
        <v>0</v>
      </c>
      <c r="N122" s="13">
        <v>0</v>
      </c>
      <c r="O122" s="12">
        <v>0</v>
      </c>
      <c r="P122" s="12">
        <f>N122+O122</f>
        <v>0</v>
      </c>
      <c r="Q122" s="14"/>
      <c r="R122" s="11">
        <v>0</v>
      </c>
    </row>
    <row r="123" spans="1:18" ht="15">
      <c r="A123" s="124"/>
      <c r="B123" s="125"/>
      <c r="C123" s="126"/>
      <c r="D123" s="131"/>
      <c r="E123" s="104"/>
      <c r="F123" s="104"/>
      <c r="G123" s="104"/>
      <c r="H123" s="110"/>
      <c r="I123" s="16" t="s">
        <v>7</v>
      </c>
      <c r="J123" s="11">
        <v>0</v>
      </c>
      <c r="K123" s="12">
        <v>717794</v>
      </c>
      <c r="L123" s="12">
        <f>M123-K123</f>
        <v>-174679</v>
      </c>
      <c r="M123" s="12">
        <v>543115</v>
      </c>
      <c r="N123" s="13">
        <v>543115</v>
      </c>
      <c r="O123" s="12">
        <v>0</v>
      </c>
      <c r="P123" s="12">
        <f>N123+O123</f>
        <v>543115</v>
      </c>
      <c r="Q123" s="14">
        <f>P123/M123</f>
        <v>1</v>
      </c>
      <c r="R123" s="11">
        <v>0</v>
      </c>
    </row>
    <row r="124" spans="1:18" ht="15">
      <c r="A124" s="124"/>
      <c r="B124" s="125"/>
      <c r="C124" s="126"/>
      <c r="D124" s="131"/>
      <c r="E124" s="104"/>
      <c r="F124" s="104"/>
      <c r="G124" s="104"/>
      <c r="H124" s="110"/>
      <c r="I124" s="16" t="s">
        <v>25</v>
      </c>
      <c r="J124" s="11">
        <v>0</v>
      </c>
      <c r="K124" s="12">
        <v>0</v>
      </c>
      <c r="L124" s="12">
        <f>M124-K124</f>
        <v>0</v>
      </c>
      <c r="M124" s="12">
        <v>0</v>
      </c>
      <c r="N124" s="12">
        <v>0</v>
      </c>
      <c r="O124" s="12">
        <v>0</v>
      </c>
      <c r="P124" s="12">
        <f>N124+O124</f>
        <v>0</v>
      </c>
      <c r="Q124" s="14"/>
      <c r="R124" s="11">
        <v>0</v>
      </c>
    </row>
    <row r="125" spans="1:18" s="22" customFormat="1" ht="14.25">
      <c r="A125" s="127"/>
      <c r="B125" s="128"/>
      <c r="C125" s="129"/>
      <c r="D125" s="132"/>
      <c r="E125" s="105"/>
      <c r="F125" s="105"/>
      <c r="G125" s="105"/>
      <c r="H125" s="111"/>
      <c r="I125" s="18" t="s">
        <v>9</v>
      </c>
      <c r="J125" s="19">
        <f>SUM(J121:J124)</f>
        <v>10000</v>
      </c>
      <c r="K125" s="20">
        <f aca="true" t="shared" si="25" ref="K125:P125">SUM(K121:K124)</f>
        <v>1437794</v>
      </c>
      <c r="L125" s="20">
        <f t="shared" si="25"/>
        <v>-334679</v>
      </c>
      <c r="M125" s="20">
        <f t="shared" si="25"/>
        <v>1103115</v>
      </c>
      <c r="N125" s="20">
        <f t="shared" si="25"/>
        <v>1086673.94</v>
      </c>
      <c r="O125" s="20">
        <f t="shared" si="25"/>
        <v>0</v>
      </c>
      <c r="P125" s="20">
        <f t="shared" si="25"/>
        <v>1086673.94</v>
      </c>
      <c r="Q125" s="28">
        <f>P125/M125</f>
        <v>0.9850957878371701</v>
      </c>
      <c r="R125" s="19">
        <f>SUM(R121:R124)</f>
        <v>0</v>
      </c>
    </row>
    <row r="126" spans="1:18" s="59" customFormat="1" ht="18" customHeight="1">
      <c r="A126" s="79" t="s">
        <v>110</v>
      </c>
      <c r="B126" s="80"/>
      <c r="C126" s="80"/>
      <c r="D126" s="80"/>
      <c r="E126" s="80"/>
      <c r="F126" s="80"/>
      <c r="G126" s="80"/>
      <c r="H126" s="80"/>
      <c r="I126" s="80"/>
      <c r="J126" s="80"/>
      <c r="K126" s="80"/>
      <c r="L126" s="80"/>
      <c r="M126" s="80"/>
      <c r="N126" s="80"/>
      <c r="O126" s="80"/>
      <c r="P126" s="80"/>
      <c r="Q126" s="81"/>
      <c r="R126" s="27"/>
    </row>
    <row r="127" spans="1:18" s="59" customFormat="1" ht="15" customHeight="1">
      <c r="A127" s="82" t="s">
        <v>66</v>
      </c>
      <c r="B127" s="83"/>
      <c r="C127" s="84"/>
      <c r="D127" s="91" t="s">
        <v>51</v>
      </c>
      <c r="E127" s="94" t="s">
        <v>72</v>
      </c>
      <c r="F127" s="94">
        <v>600</v>
      </c>
      <c r="G127" s="94">
        <v>60016</v>
      </c>
      <c r="H127" s="100" t="s">
        <v>4</v>
      </c>
      <c r="I127" s="30" t="s">
        <v>5</v>
      </c>
      <c r="J127" s="17">
        <v>0</v>
      </c>
      <c r="K127" s="13">
        <v>0</v>
      </c>
      <c r="L127" s="13">
        <f>M127-K127</f>
        <v>137286.44</v>
      </c>
      <c r="M127" s="13">
        <v>137286.44</v>
      </c>
      <c r="N127" s="13">
        <v>131347.44</v>
      </c>
      <c r="O127" s="13">
        <v>0</v>
      </c>
      <c r="P127" s="13">
        <f>N127+O127</f>
        <v>131347.44</v>
      </c>
      <c r="Q127" s="14">
        <f>P127/M127</f>
        <v>0.956740082997272</v>
      </c>
      <c r="R127" s="17">
        <v>93827.04</v>
      </c>
    </row>
    <row r="128" spans="1:18" s="59" customFormat="1" ht="15" customHeight="1">
      <c r="A128" s="85"/>
      <c r="B128" s="86"/>
      <c r="C128" s="87"/>
      <c r="D128" s="92"/>
      <c r="E128" s="95"/>
      <c r="F128" s="95"/>
      <c r="G128" s="95"/>
      <c r="H128" s="101"/>
      <c r="I128" s="30" t="s">
        <v>6</v>
      </c>
      <c r="J128" s="17">
        <v>0</v>
      </c>
      <c r="K128" s="13">
        <v>0</v>
      </c>
      <c r="L128" s="13">
        <f>M128-K128</f>
        <v>0</v>
      </c>
      <c r="M128" s="13">
        <v>0</v>
      </c>
      <c r="N128" s="13">
        <v>0</v>
      </c>
      <c r="O128" s="13">
        <v>0</v>
      </c>
      <c r="P128" s="13">
        <f>N128+O128</f>
        <v>0</v>
      </c>
      <c r="Q128" s="14"/>
      <c r="R128" s="17">
        <v>0</v>
      </c>
    </row>
    <row r="129" spans="1:18" s="59" customFormat="1" ht="15">
      <c r="A129" s="85"/>
      <c r="B129" s="86"/>
      <c r="C129" s="87"/>
      <c r="D129" s="92"/>
      <c r="E129" s="95"/>
      <c r="F129" s="95"/>
      <c r="G129" s="95"/>
      <c r="H129" s="101"/>
      <c r="I129" s="31" t="s">
        <v>7</v>
      </c>
      <c r="J129" s="17">
        <v>0</v>
      </c>
      <c r="K129" s="13">
        <v>0</v>
      </c>
      <c r="L129" s="13">
        <f>M129-K129</f>
        <v>125740.44</v>
      </c>
      <c r="M129" s="13">
        <v>125740.44</v>
      </c>
      <c r="N129" s="13">
        <v>125740.44</v>
      </c>
      <c r="O129" s="13">
        <v>0</v>
      </c>
      <c r="P129" s="13">
        <f>N129+O129</f>
        <v>125740.44</v>
      </c>
      <c r="Q129" s="14">
        <f>P129/M129</f>
        <v>1</v>
      </c>
      <c r="R129" s="17">
        <v>83826.96</v>
      </c>
    </row>
    <row r="130" spans="1:18" s="59" customFormat="1" ht="15">
      <c r="A130" s="85"/>
      <c r="B130" s="86"/>
      <c r="C130" s="87"/>
      <c r="D130" s="92"/>
      <c r="E130" s="95"/>
      <c r="F130" s="95"/>
      <c r="G130" s="95"/>
      <c r="H130" s="101"/>
      <c r="I130" s="31" t="s">
        <v>25</v>
      </c>
      <c r="J130" s="17">
        <v>0</v>
      </c>
      <c r="K130" s="13">
        <v>0</v>
      </c>
      <c r="L130" s="13">
        <f>M130-K130</f>
        <v>0</v>
      </c>
      <c r="M130" s="13">
        <v>0</v>
      </c>
      <c r="N130" s="13">
        <v>0</v>
      </c>
      <c r="O130" s="13">
        <v>0</v>
      </c>
      <c r="P130" s="13">
        <f>N130+O130</f>
        <v>0</v>
      </c>
      <c r="Q130" s="14"/>
      <c r="R130" s="17">
        <v>0</v>
      </c>
    </row>
    <row r="131" spans="1:18" s="60" customFormat="1" ht="14.25">
      <c r="A131" s="88"/>
      <c r="B131" s="89"/>
      <c r="C131" s="90"/>
      <c r="D131" s="93"/>
      <c r="E131" s="96"/>
      <c r="F131" s="96"/>
      <c r="G131" s="96"/>
      <c r="H131" s="102"/>
      <c r="I131" s="32" t="s">
        <v>9</v>
      </c>
      <c r="J131" s="29">
        <f>SUM(J127:J130)</f>
        <v>0</v>
      </c>
      <c r="K131" s="21">
        <f aca="true" t="shared" si="26" ref="K131:P131">SUM(K127:K130)</f>
        <v>0</v>
      </c>
      <c r="L131" s="21">
        <f t="shared" si="26"/>
        <v>263026.88</v>
      </c>
      <c r="M131" s="21">
        <f t="shared" si="26"/>
        <v>263026.88</v>
      </c>
      <c r="N131" s="21">
        <f t="shared" si="26"/>
        <v>257087.88</v>
      </c>
      <c r="O131" s="21">
        <f t="shared" si="26"/>
        <v>0</v>
      </c>
      <c r="P131" s="21">
        <f t="shared" si="26"/>
        <v>257087.88</v>
      </c>
      <c r="Q131" s="28">
        <f>P131/M131</f>
        <v>0.977420558689667</v>
      </c>
      <c r="R131" s="29">
        <f>SUM(R127:R130)</f>
        <v>177654</v>
      </c>
    </row>
    <row r="132" spans="1:18" s="60" customFormat="1" ht="12.75" customHeight="1">
      <c r="A132" s="79" t="s">
        <v>83</v>
      </c>
      <c r="B132" s="80"/>
      <c r="C132" s="80"/>
      <c r="D132" s="80"/>
      <c r="E132" s="80"/>
      <c r="F132" s="80"/>
      <c r="G132" s="80"/>
      <c r="H132" s="80"/>
      <c r="I132" s="80"/>
      <c r="J132" s="80"/>
      <c r="K132" s="80"/>
      <c r="L132" s="80"/>
      <c r="M132" s="80"/>
      <c r="N132" s="80"/>
      <c r="O132" s="80"/>
      <c r="P132" s="80"/>
      <c r="Q132" s="81"/>
      <c r="R132" s="27"/>
    </row>
    <row r="133" spans="1:18" s="59" customFormat="1" ht="15" customHeight="1">
      <c r="A133" s="82" t="s">
        <v>84</v>
      </c>
      <c r="B133" s="83"/>
      <c r="C133" s="84"/>
      <c r="D133" s="91" t="s">
        <v>51</v>
      </c>
      <c r="E133" s="94" t="s">
        <v>85</v>
      </c>
      <c r="F133" s="97" t="s">
        <v>39</v>
      </c>
      <c r="G133" s="97" t="s">
        <v>89</v>
      </c>
      <c r="H133" s="100" t="s">
        <v>4</v>
      </c>
      <c r="I133" s="30" t="s">
        <v>5</v>
      </c>
      <c r="J133" s="17">
        <v>0</v>
      </c>
      <c r="K133" s="13">
        <v>0</v>
      </c>
      <c r="L133" s="13">
        <f>M133-K133</f>
        <v>800000</v>
      </c>
      <c r="M133" s="13">
        <v>800000</v>
      </c>
      <c r="N133" s="13">
        <v>0</v>
      </c>
      <c r="O133" s="13">
        <v>0</v>
      </c>
      <c r="P133" s="13">
        <f>N133+O133</f>
        <v>0</v>
      </c>
      <c r="Q133" s="14">
        <f>P133/M133</f>
        <v>0</v>
      </c>
      <c r="R133" s="17">
        <v>3000000</v>
      </c>
    </row>
    <row r="134" spans="1:18" s="59" customFormat="1" ht="18" customHeight="1">
      <c r="A134" s="85"/>
      <c r="B134" s="86"/>
      <c r="C134" s="87"/>
      <c r="D134" s="92"/>
      <c r="E134" s="95"/>
      <c r="F134" s="98"/>
      <c r="G134" s="98"/>
      <c r="H134" s="101"/>
      <c r="I134" s="30" t="s">
        <v>6</v>
      </c>
      <c r="J134" s="17">
        <v>0</v>
      </c>
      <c r="K134" s="13">
        <v>0</v>
      </c>
      <c r="L134" s="13">
        <f>M134-K134</f>
        <v>0</v>
      </c>
      <c r="M134" s="13">
        <v>0</v>
      </c>
      <c r="N134" s="13">
        <v>0</v>
      </c>
      <c r="O134" s="13">
        <v>0</v>
      </c>
      <c r="P134" s="13">
        <f>N134+O134</f>
        <v>0</v>
      </c>
      <c r="Q134" s="14"/>
      <c r="R134" s="17">
        <v>0</v>
      </c>
    </row>
    <row r="135" spans="1:18" s="59" customFormat="1" ht="15" customHeight="1">
      <c r="A135" s="85"/>
      <c r="B135" s="86"/>
      <c r="C135" s="87"/>
      <c r="D135" s="92"/>
      <c r="E135" s="95"/>
      <c r="F135" s="98"/>
      <c r="G135" s="98"/>
      <c r="H135" s="101"/>
      <c r="I135" s="31" t="s">
        <v>7</v>
      </c>
      <c r="J135" s="17">
        <v>0</v>
      </c>
      <c r="K135" s="13">
        <v>0</v>
      </c>
      <c r="L135" s="13">
        <f>M135-K135</f>
        <v>0</v>
      </c>
      <c r="M135" s="13">
        <v>0</v>
      </c>
      <c r="N135" s="13">
        <v>0</v>
      </c>
      <c r="O135" s="13">
        <v>0</v>
      </c>
      <c r="P135" s="13">
        <f>N135+O135</f>
        <v>0</v>
      </c>
      <c r="Q135" s="14"/>
      <c r="R135" s="17">
        <v>0</v>
      </c>
    </row>
    <row r="136" spans="1:18" s="59" customFormat="1" ht="15" customHeight="1">
      <c r="A136" s="85"/>
      <c r="B136" s="86"/>
      <c r="C136" s="87"/>
      <c r="D136" s="92"/>
      <c r="E136" s="95"/>
      <c r="F136" s="98"/>
      <c r="G136" s="98"/>
      <c r="H136" s="101"/>
      <c r="I136" s="31" t="s">
        <v>25</v>
      </c>
      <c r="J136" s="17">
        <v>0</v>
      </c>
      <c r="K136" s="13">
        <v>0</v>
      </c>
      <c r="L136" s="13">
        <f>M136-K136</f>
        <v>0</v>
      </c>
      <c r="M136" s="13">
        <v>0</v>
      </c>
      <c r="N136" s="13">
        <v>0</v>
      </c>
      <c r="O136" s="13">
        <v>0</v>
      </c>
      <c r="P136" s="13">
        <f>N136+O136</f>
        <v>0</v>
      </c>
      <c r="Q136" s="14"/>
      <c r="R136" s="17">
        <v>0</v>
      </c>
    </row>
    <row r="137" spans="1:18" s="59" customFormat="1" ht="15">
      <c r="A137" s="88"/>
      <c r="B137" s="89"/>
      <c r="C137" s="90"/>
      <c r="D137" s="93"/>
      <c r="E137" s="96"/>
      <c r="F137" s="99"/>
      <c r="G137" s="99"/>
      <c r="H137" s="102"/>
      <c r="I137" s="32" t="s">
        <v>9</v>
      </c>
      <c r="J137" s="29">
        <f>SUM(J133:J136)</f>
        <v>0</v>
      </c>
      <c r="K137" s="21">
        <f aca="true" t="shared" si="27" ref="K137:P137">SUM(K133:K136)</f>
        <v>0</v>
      </c>
      <c r="L137" s="21">
        <f t="shared" si="27"/>
        <v>800000</v>
      </c>
      <c r="M137" s="21">
        <f t="shared" si="27"/>
        <v>800000</v>
      </c>
      <c r="N137" s="21">
        <f t="shared" si="27"/>
        <v>0</v>
      </c>
      <c r="O137" s="21">
        <f t="shared" si="27"/>
        <v>0</v>
      </c>
      <c r="P137" s="21">
        <f t="shared" si="27"/>
        <v>0</v>
      </c>
      <c r="Q137" s="75">
        <f>P137/M137</f>
        <v>0</v>
      </c>
      <c r="R137" s="29">
        <f>SUM(R133:R136)</f>
        <v>3000000</v>
      </c>
    </row>
    <row r="138" spans="1:18" s="59" customFormat="1" ht="18" customHeight="1">
      <c r="A138" s="79" t="s">
        <v>86</v>
      </c>
      <c r="B138" s="80"/>
      <c r="C138" s="80"/>
      <c r="D138" s="80"/>
      <c r="E138" s="80"/>
      <c r="F138" s="80"/>
      <c r="G138" s="80"/>
      <c r="H138" s="80"/>
      <c r="I138" s="80"/>
      <c r="J138" s="80"/>
      <c r="K138" s="80"/>
      <c r="L138" s="80"/>
      <c r="M138" s="80"/>
      <c r="N138" s="80"/>
      <c r="O138" s="80"/>
      <c r="P138" s="80"/>
      <c r="Q138" s="81"/>
      <c r="R138" s="27"/>
    </row>
    <row r="139" spans="1:18" s="59" customFormat="1" ht="15" customHeight="1">
      <c r="A139" s="82" t="s">
        <v>87</v>
      </c>
      <c r="B139" s="83"/>
      <c r="C139" s="84"/>
      <c r="D139" s="91" t="s">
        <v>51</v>
      </c>
      <c r="E139" s="94" t="s">
        <v>88</v>
      </c>
      <c r="F139" s="97" t="s">
        <v>39</v>
      </c>
      <c r="G139" s="97" t="s">
        <v>40</v>
      </c>
      <c r="H139" s="100" t="s">
        <v>4</v>
      </c>
      <c r="I139" s="30" t="s">
        <v>5</v>
      </c>
      <c r="J139" s="17">
        <v>23800</v>
      </c>
      <c r="K139" s="13">
        <v>0</v>
      </c>
      <c r="L139" s="13">
        <f>M139-K139</f>
        <v>5366794.97</v>
      </c>
      <c r="M139" s="13">
        <v>5366794.97</v>
      </c>
      <c r="N139" s="13">
        <v>60985</v>
      </c>
      <c r="O139" s="13">
        <v>0</v>
      </c>
      <c r="P139" s="13">
        <f>N139+O139</f>
        <v>60985</v>
      </c>
      <c r="Q139" s="61">
        <f>P139/M139</f>
        <v>0.011363392926486254</v>
      </c>
      <c r="R139" s="17">
        <v>6100000</v>
      </c>
    </row>
    <row r="140" spans="1:18" s="59" customFormat="1" ht="15" customHeight="1">
      <c r="A140" s="85"/>
      <c r="B140" s="86"/>
      <c r="C140" s="87"/>
      <c r="D140" s="92"/>
      <c r="E140" s="95"/>
      <c r="F140" s="98"/>
      <c r="G140" s="98"/>
      <c r="H140" s="101"/>
      <c r="I140" s="30" t="s">
        <v>6</v>
      </c>
      <c r="J140" s="17">
        <v>0</v>
      </c>
      <c r="K140" s="13">
        <v>0</v>
      </c>
      <c r="L140" s="13">
        <f>M140-K140</f>
        <v>0</v>
      </c>
      <c r="M140" s="13">
        <v>0</v>
      </c>
      <c r="N140" s="13">
        <v>0</v>
      </c>
      <c r="O140" s="13">
        <v>0</v>
      </c>
      <c r="P140" s="13">
        <f>N140+O140</f>
        <v>0</v>
      </c>
      <c r="Q140" s="61"/>
      <c r="R140" s="17">
        <v>0</v>
      </c>
    </row>
    <row r="141" spans="1:18" s="59" customFormat="1" ht="15">
      <c r="A141" s="85"/>
      <c r="B141" s="86"/>
      <c r="C141" s="87"/>
      <c r="D141" s="92"/>
      <c r="E141" s="95"/>
      <c r="F141" s="98"/>
      <c r="G141" s="98"/>
      <c r="H141" s="101"/>
      <c r="I141" s="31" t="s">
        <v>7</v>
      </c>
      <c r="J141" s="17">
        <v>0</v>
      </c>
      <c r="K141" s="13">
        <v>0</v>
      </c>
      <c r="L141" s="13">
        <f>M141-K141</f>
        <v>0</v>
      </c>
      <c r="M141" s="13">
        <v>0</v>
      </c>
      <c r="N141" s="13">
        <v>0</v>
      </c>
      <c r="O141" s="13">
        <v>0</v>
      </c>
      <c r="P141" s="13">
        <f>N141+O141</f>
        <v>0</v>
      </c>
      <c r="Q141" s="61"/>
      <c r="R141" s="17">
        <v>0</v>
      </c>
    </row>
    <row r="142" spans="1:18" s="59" customFormat="1" ht="15">
      <c r="A142" s="85"/>
      <c r="B142" s="86"/>
      <c r="C142" s="87"/>
      <c r="D142" s="92"/>
      <c r="E142" s="95"/>
      <c r="F142" s="98"/>
      <c r="G142" s="98"/>
      <c r="H142" s="101"/>
      <c r="I142" s="31" t="s">
        <v>25</v>
      </c>
      <c r="J142" s="17">
        <v>0</v>
      </c>
      <c r="K142" s="13">
        <v>0</v>
      </c>
      <c r="L142" s="13">
        <f>M142-K142</f>
        <v>0</v>
      </c>
      <c r="M142" s="13">
        <v>0</v>
      </c>
      <c r="N142" s="13">
        <v>0</v>
      </c>
      <c r="O142" s="13">
        <v>0</v>
      </c>
      <c r="P142" s="13">
        <f>N142+O142</f>
        <v>0</v>
      </c>
      <c r="Q142" s="61"/>
      <c r="R142" s="17">
        <v>0</v>
      </c>
    </row>
    <row r="143" spans="1:18" s="59" customFormat="1" ht="15">
      <c r="A143" s="85"/>
      <c r="B143" s="86"/>
      <c r="C143" s="87"/>
      <c r="D143" s="92"/>
      <c r="E143" s="95"/>
      <c r="F143" s="98"/>
      <c r="G143" s="98"/>
      <c r="H143" s="101"/>
      <c r="I143" s="31" t="s">
        <v>50</v>
      </c>
      <c r="J143" s="17">
        <v>0</v>
      </c>
      <c r="K143" s="13">
        <v>0</v>
      </c>
      <c r="L143" s="13">
        <f>M143-K143</f>
        <v>0</v>
      </c>
      <c r="M143" s="13">
        <v>0</v>
      </c>
      <c r="N143" s="13">
        <v>0</v>
      </c>
      <c r="O143" s="13">
        <v>0</v>
      </c>
      <c r="P143" s="13">
        <f>N143+O143</f>
        <v>0</v>
      </c>
      <c r="Q143" s="61"/>
      <c r="R143" s="17">
        <v>0</v>
      </c>
    </row>
    <row r="144" spans="1:18" s="60" customFormat="1" ht="14.25">
      <c r="A144" s="88"/>
      <c r="B144" s="89"/>
      <c r="C144" s="90"/>
      <c r="D144" s="93"/>
      <c r="E144" s="96"/>
      <c r="F144" s="99"/>
      <c r="G144" s="99"/>
      <c r="H144" s="102"/>
      <c r="I144" s="32" t="s">
        <v>9</v>
      </c>
      <c r="J144" s="29">
        <f>SUM(J139:J143)</f>
        <v>23800</v>
      </c>
      <c r="K144" s="21">
        <f aca="true" t="shared" si="28" ref="K144:P144">SUM(K139:K143)</f>
        <v>0</v>
      </c>
      <c r="L144" s="21">
        <f t="shared" si="28"/>
        <v>5366794.97</v>
      </c>
      <c r="M144" s="21">
        <f t="shared" si="28"/>
        <v>5366794.97</v>
      </c>
      <c r="N144" s="21">
        <f t="shared" si="28"/>
        <v>60985</v>
      </c>
      <c r="O144" s="21">
        <f t="shared" si="28"/>
        <v>0</v>
      </c>
      <c r="P144" s="21">
        <f t="shared" si="28"/>
        <v>60985</v>
      </c>
      <c r="Q144" s="28">
        <f>P144/M144</f>
        <v>0.011363392926486254</v>
      </c>
      <c r="R144" s="29">
        <f>SUM(R139:R143)</f>
        <v>6100000</v>
      </c>
    </row>
    <row r="145" spans="1:18" s="59" customFormat="1" ht="18" customHeight="1">
      <c r="A145" s="79" t="s">
        <v>90</v>
      </c>
      <c r="B145" s="80"/>
      <c r="C145" s="80"/>
      <c r="D145" s="80"/>
      <c r="E145" s="80"/>
      <c r="F145" s="80"/>
      <c r="G145" s="80"/>
      <c r="H145" s="80"/>
      <c r="I145" s="80"/>
      <c r="J145" s="80"/>
      <c r="K145" s="80"/>
      <c r="L145" s="80"/>
      <c r="M145" s="80"/>
      <c r="N145" s="80"/>
      <c r="O145" s="80"/>
      <c r="P145" s="80"/>
      <c r="Q145" s="81"/>
      <c r="R145" s="27"/>
    </row>
    <row r="146" spans="1:18" s="59" customFormat="1" ht="15" customHeight="1">
      <c r="A146" s="82" t="s">
        <v>87</v>
      </c>
      <c r="B146" s="83"/>
      <c r="C146" s="84"/>
      <c r="D146" s="91" t="s">
        <v>51</v>
      </c>
      <c r="E146" s="94" t="s">
        <v>72</v>
      </c>
      <c r="F146" s="97" t="s">
        <v>39</v>
      </c>
      <c r="G146" s="97" t="s">
        <v>40</v>
      </c>
      <c r="H146" s="100" t="s">
        <v>4</v>
      </c>
      <c r="I146" s="30" t="s">
        <v>5</v>
      </c>
      <c r="J146" s="17">
        <v>0</v>
      </c>
      <c r="K146" s="13">
        <v>0</v>
      </c>
      <c r="L146" s="13">
        <f>M146-K146</f>
        <v>1500000</v>
      </c>
      <c r="M146" s="13">
        <v>1500000</v>
      </c>
      <c r="N146" s="13">
        <v>15442.8</v>
      </c>
      <c r="O146" s="13">
        <v>0</v>
      </c>
      <c r="P146" s="13">
        <f>N146+O146</f>
        <v>15442.8</v>
      </c>
      <c r="Q146" s="14">
        <f>P146/M146</f>
        <v>0.0102952</v>
      </c>
      <c r="R146" s="17">
        <v>2000000</v>
      </c>
    </row>
    <row r="147" spans="1:18" s="59" customFormat="1" ht="15" customHeight="1">
      <c r="A147" s="85"/>
      <c r="B147" s="86"/>
      <c r="C147" s="87"/>
      <c r="D147" s="92"/>
      <c r="E147" s="95"/>
      <c r="F147" s="98"/>
      <c r="G147" s="98"/>
      <c r="H147" s="101"/>
      <c r="I147" s="30" t="s">
        <v>6</v>
      </c>
      <c r="J147" s="17">
        <v>0</v>
      </c>
      <c r="K147" s="13">
        <v>0</v>
      </c>
      <c r="L147" s="13">
        <f>M147-K147</f>
        <v>0</v>
      </c>
      <c r="M147" s="13">
        <v>0</v>
      </c>
      <c r="N147" s="13">
        <v>0</v>
      </c>
      <c r="O147" s="13">
        <v>0</v>
      </c>
      <c r="P147" s="13">
        <f>N147+O147</f>
        <v>0</v>
      </c>
      <c r="Q147" s="14"/>
      <c r="R147" s="17">
        <v>0</v>
      </c>
    </row>
    <row r="148" spans="1:18" s="59" customFormat="1" ht="15" customHeight="1">
      <c r="A148" s="85"/>
      <c r="B148" s="86"/>
      <c r="C148" s="87"/>
      <c r="D148" s="92"/>
      <c r="E148" s="95"/>
      <c r="F148" s="98"/>
      <c r="G148" s="98"/>
      <c r="H148" s="101"/>
      <c r="I148" s="31" t="s">
        <v>7</v>
      </c>
      <c r="J148" s="17">
        <v>0</v>
      </c>
      <c r="K148" s="13">
        <v>0</v>
      </c>
      <c r="L148" s="13">
        <f>M148-K148</f>
        <v>0</v>
      </c>
      <c r="M148" s="13">
        <v>0</v>
      </c>
      <c r="N148" s="13">
        <v>0</v>
      </c>
      <c r="O148" s="13">
        <v>0</v>
      </c>
      <c r="P148" s="13">
        <f>N148+O148</f>
        <v>0</v>
      </c>
      <c r="Q148" s="14"/>
      <c r="R148" s="17">
        <v>0</v>
      </c>
    </row>
    <row r="149" spans="1:18" s="59" customFormat="1" ht="15">
      <c r="A149" s="85"/>
      <c r="B149" s="86"/>
      <c r="C149" s="87"/>
      <c r="D149" s="92"/>
      <c r="E149" s="95"/>
      <c r="F149" s="98"/>
      <c r="G149" s="98"/>
      <c r="H149" s="101"/>
      <c r="I149" s="31" t="s">
        <v>25</v>
      </c>
      <c r="J149" s="17">
        <v>0</v>
      </c>
      <c r="K149" s="13">
        <v>0</v>
      </c>
      <c r="L149" s="13">
        <f>M149-K149</f>
        <v>0</v>
      </c>
      <c r="M149" s="13">
        <v>0</v>
      </c>
      <c r="N149" s="13">
        <v>0</v>
      </c>
      <c r="O149" s="13">
        <v>0</v>
      </c>
      <c r="P149" s="13">
        <f>N149+O149</f>
        <v>0</v>
      </c>
      <c r="Q149" s="14"/>
      <c r="R149" s="17">
        <v>0</v>
      </c>
    </row>
    <row r="150" spans="1:18" s="59" customFormat="1" ht="15">
      <c r="A150" s="88"/>
      <c r="B150" s="89"/>
      <c r="C150" s="90"/>
      <c r="D150" s="93"/>
      <c r="E150" s="96"/>
      <c r="F150" s="99"/>
      <c r="G150" s="99"/>
      <c r="H150" s="102"/>
      <c r="I150" s="32" t="s">
        <v>9</v>
      </c>
      <c r="J150" s="29">
        <f aca="true" t="shared" si="29" ref="J150:P150">SUM(J146:J149)</f>
        <v>0</v>
      </c>
      <c r="K150" s="21">
        <f t="shared" si="29"/>
        <v>0</v>
      </c>
      <c r="L150" s="21">
        <f t="shared" si="29"/>
        <v>1500000</v>
      </c>
      <c r="M150" s="21">
        <f t="shared" si="29"/>
        <v>1500000</v>
      </c>
      <c r="N150" s="21">
        <f t="shared" si="29"/>
        <v>15442.8</v>
      </c>
      <c r="O150" s="21">
        <f t="shared" si="29"/>
        <v>0</v>
      </c>
      <c r="P150" s="21">
        <f t="shared" si="29"/>
        <v>15442.8</v>
      </c>
      <c r="Q150" s="28">
        <f>P150/M150</f>
        <v>0.0102952</v>
      </c>
      <c r="R150" s="29">
        <f>SUM(R146:R149)</f>
        <v>2000000</v>
      </c>
    </row>
    <row r="151" spans="1:18" s="59" customFormat="1" ht="18" customHeight="1">
      <c r="A151" s="79" t="s">
        <v>91</v>
      </c>
      <c r="B151" s="80"/>
      <c r="C151" s="80"/>
      <c r="D151" s="80"/>
      <c r="E151" s="80"/>
      <c r="F151" s="80"/>
      <c r="G151" s="80"/>
      <c r="H151" s="80"/>
      <c r="I151" s="80"/>
      <c r="J151" s="80"/>
      <c r="K151" s="80"/>
      <c r="L151" s="80"/>
      <c r="M151" s="80"/>
      <c r="N151" s="80"/>
      <c r="O151" s="80"/>
      <c r="P151" s="80"/>
      <c r="Q151" s="81"/>
      <c r="R151" s="27"/>
    </row>
    <row r="152" spans="1:18" s="59" customFormat="1" ht="15" customHeight="1">
      <c r="A152" s="82" t="s">
        <v>92</v>
      </c>
      <c r="B152" s="83"/>
      <c r="C152" s="84"/>
      <c r="D152" s="91" t="s">
        <v>51</v>
      </c>
      <c r="E152" s="94" t="s">
        <v>88</v>
      </c>
      <c r="F152" s="97" t="s">
        <v>93</v>
      </c>
      <c r="G152" s="97" t="s">
        <v>94</v>
      </c>
      <c r="H152" s="100" t="s">
        <v>4</v>
      </c>
      <c r="I152" s="30" t="s">
        <v>5</v>
      </c>
      <c r="J152" s="17">
        <v>23885.5</v>
      </c>
      <c r="K152" s="13">
        <v>0</v>
      </c>
      <c r="L152" s="13">
        <f>M152-K152</f>
        <v>900000</v>
      </c>
      <c r="M152" s="13">
        <v>900000</v>
      </c>
      <c r="N152" s="13">
        <v>0</v>
      </c>
      <c r="O152" s="13">
        <v>0</v>
      </c>
      <c r="P152" s="13">
        <f>N152+O152</f>
        <v>0</v>
      </c>
      <c r="Q152" s="14">
        <f>P152/M152</f>
        <v>0</v>
      </c>
      <c r="R152" s="17">
        <v>1100000</v>
      </c>
    </row>
    <row r="153" spans="1:18" s="59" customFormat="1" ht="15" customHeight="1">
      <c r="A153" s="85"/>
      <c r="B153" s="86"/>
      <c r="C153" s="87"/>
      <c r="D153" s="92"/>
      <c r="E153" s="95"/>
      <c r="F153" s="98"/>
      <c r="G153" s="98"/>
      <c r="H153" s="101"/>
      <c r="I153" s="30" t="s">
        <v>6</v>
      </c>
      <c r="J153" s="17">
        <v>0</v>
      </c>
      <c r="K153" s="13">
        <v>0</v>
      </c>
      <c r="L153" s="13">
        <f>M153-K153</f>
        <v>0</v>
      </c>
      <c r="M153" s="13">
        <v>0</v>
      </c>
      <c r="N153" s="13">
        <v>0</v>
      </c>
      <c r="O153" s="13">
        <v>0</v>
      </c>
      <c r="P153" s="13">
        <f>N153+O153</f>
        <v>0</v>
      </c>
      <c r="Q153" s="14"/>
      <c r="R153" s="17">
        <v>0</v>
      </c>
    </row>
    <row r="154" spans="1:18" s="59" customFormat="1" ht="15" customHeight="1">
      <c r="A154" s="85"/>
      <c r="B154" s="86"/>
      <c r="C154" s="87"/>
      <c r="D154" s="92"/>
      <c r="E154" s="95"/>
      <c r="F154" s="98"/>
      <c r="G154" s="98"/>
      <c r="H154" s="101"/>
      <c r="I154" s="31" t="s">
        <v>7</v>
      </c>
      <c r="J154" s="17">
        <v>0</v>
      </c>
      <c r="K154" s="13">
        <v>0</v>
      </c>
      <c r="L154" s="13">
        <f>M154-K154</f>
        <v>0</v>
      </c>
      <c r="M154" s="13">
        <v>0</v>
      </c>
      <c r="N154" s="13">
        <v>0</v>
      </c>
      <c r="O154" s="13">
        <v>0</v>
      </c>
      <c r="P154" s="13">
        <f>N154+O154</f>
        <v>0</v>
      </c>
      <c r="Q154" s="14"/>
      <c r="R154" s="17">
        <v>0</v>
      </c>
    </row>
    <row r="155" spans="1:18" s="59" customFormat="1" ht="15">
      <c r="A155" s="85"/>
      <c r="B155" s="86"/>
      <c r="C155" s="87"/>
      <c r="D155" s="92"/>
      <c r="E155" s="95"/>
      <c r="F155" s="98"/>
      <c r="G155" s="98"/>
      <c r="H155" s="101"/>
      <c r="I155" s="31" t="s">
        <v>25</v>
      </c>
      <c r="J155" s="17">
        <v>0</v>
      </c>
      <c r="K155" s="13">
        <v>0</v>
      </c>
      <c r="L155" s="13">
        <f>M155-K155</f>
        <v>0</v>
      </c>
      <c r="M155" s="13">
        <v>0</v>
      </c>
      <c r="N155" s="13">
        <v>0</v>
      </c>
      <c r="O155" s="13">
        <v>0</v>
      </c>
      <c r="P155" s="13">
        <f>N155+O155</f>
        <v>0</v>
      </c>
      <c r="Q155" s="14"/>
      <c r="R155" s="17">
        <v>0</v>
      </c>
    </row>
    <row r="156" spans="1:18" s="59" customFormat="1" ht="15">
      <c r="A156" s="88"/>
      <c r="B156" s="89"/>
      <c r="C156" s="90"/>
      <c r="D156" s="93"/>
      <c r="E156" s="96"/>
      <c r="F156" s="99"/>
      <c r="G156" s="99"/>
      <c r="H156" s="102"/>
      <c r="I156" s="32" t="s">
        <v>9</v>
      </c>
      <c r="J156" s="29">
        <f aca="true" t="shared" si="30" ref="J156:P156">SUM(J152:J155)</f>
        <v>23885.5</v>
      </c>
      <c r="K156" s="21">
        <f t="shared" si="30"/>
        <v>0</v>
      </c>
      <c r="L156" s="21">
        <f t="shared" si="30"/>
        <v>900000</v>
      </c>
      <c r="M156" s="21">
        <f t="shared" si="30"/>
        <v>900000</v>
      </c>
      <c r="N156" s="21">
        <f t="shared" si="30"/>
        <v>0</v>
      </c>
      <c r="O156" s="21">
        <f t="shared" si="30"/>
        <v>0</v>
      </c>
      <c r="P156" s="21">
        <f t="shared" si="30"/>
        <v>0</v>
      </c>
      <c r="Q156" s="28">
        <f>P156/M156</f>
        <v>0</v>
      </c>
      <c r="R156" s="29">
        <f>SUM(R152:R155)</f>
        <v>1100000</v>
      </c>
    </row>
    <row r="157" spans="1:18" s="59" customFormat="1" ht="18" customHeight="1">
      <c r="A157" s="79" t="s">
        <v>95</v>
      </c>
      <c r="B157" s="80"/>
      <c r="C157" s="80"/>
      <c r="D157" s="80"/>
      <c r="E157" s="80"/>
      <c r="F157" s="80"/>
      <c r="G157" s="80"/>
      <c r="H157" s="80"/>
      <c r="I157" s="80"/>
      <c r="J157" s="80"/>
      <c r="K157" s="80"/>
      <c r="L157" s="80"/>
      <c r="M157" s="80"/>
      <c r="N157" s="80"/>
      <c r="O157" s="80"/>
      <c r="P157" s="80"/>
      <c r="Q157" s="81"/>
      <c r="R157" s="27"/>
    </row>
    <row r="158" spans="1:18" s="59" customFormat="1" ht="15" customHeight="1">
      <c r="A158" s="82" t="s">
        <v>66</v>
      </c>
      <c r="B158" s="83"/>
      <c r="C158" s="84"/>
      <c r="D158" s="91" t="s">
        <v>51</v>
      </c>
      <c r="E158" s="94" t="s">
        <v>96</v>
      </c>
      <c r="F158" s="97" t="s">
        <v>106</v>
      </c>
      <c r="G158" s="97" t="s">
        <v>108</v>
      </c>
      <c r="H158" s="100" t="s">
        <v>4</v>
      </c>
      <c r="I158" s="30" t="s">
        <v>5</v>
      </c>
      <c r="J158" s="17">
        <v>0</v>
      </c>
      <c r="K158" s="13">
        <v>0</v>
      </c>
      <c r="L158" s="13">
        <f>M158-K158</f>
        <v>0</v>
      </c>
      <c r="M158" s="13">
        <v>0</v>
      </c>
      <c r="N158" s="12">
        <v>0</v>
      </c>
      <c r="O158" s="13">
        <v>0</v>
      </c>
      <c r="P158" s="13">
        <f>N158+O158</f>
        <v>0</v>
      </c>
      <c r="Q158" s="14"/>
      <c r="R158" s="17">
        <v>500000</v>
      </c>
    </row>
    <row r="159" spans="1:18" s="59" customFormat="1" ht="15" customHeight="1">
      <c r="A159" s="85"/>
      <c r="B159" s="86"/>
      <c r="C159" s="87"/>
      <c r="D159" s="92"/>
      <c r="E159" s="95"/>
      <c r="F159" s="98"/>
      <c r="G159" s="98"/>
      <c r="H159" s="101"/>
      <c r="I159" s="30" t="s">
        <v>6</v>
      </c>
      <c r="J159" s="17">
        <v>0</v>
      </c>
      <c r="K159" s="13">
        <v>0</v>
      </c>
      <c r="L159" s="13">
        <f>M159-K159</f>
        <v>0</v>
      </c>
      <c r="M159" s="13">
        <v>0</v>
      </c>
      <c r="N159" s="13">
        <v>0</v>
      </c>
      <c r="O159" s="13">
        <v>0</v>
      </c>
      <c r="P159" s="13">
        <f>N159+O159</f>
        <v>0</v>
      </c>
      <c r="Q159" s="14"/>
      <c r="R159" s="17">
        <v>0</v>
      </c>
    </row>
    <row r="160" spans="1:18" s="59" customFormat="1" ht="15" customHeight="1">
      <c r="A160" s="85"/>
      <c r="B160" s="86"/>
      <c r="C160" s="87"/>
      <c r="D160" s="92"/>
      <c r="E160" s="95"/>
      <c r="F160" s="98"/>
      <c r="G160" s="98"/>
      <c r="H160" s="101"/>
      <c r="I160" s="31" t="s">
        <v>7</v>
      </c>
      <c r="J160" s="17">
        <v>0</v>
      </c>
      <c r="K160" s="13">
        <v>0</v>
      </c>
      <c r="L160" s="13">
        <f>M160-K160</f>
        <v>0</v>
      </c>
      <c r="M160" s="13">
        <v>0</v>
      </c>
      <c r="N160" s="13">
        <v>0</v>
      </c>
      <c r="O160" s="13">
        <v>0</v>
      </c>
      <c r="P160" s="13">
        <f>N160+O160</f>
        <v>0</v>
      </c>
      <c r="Q160" s="14"/>
      <c r="R160" s="17">
        <v>0</v>
      </c>
    </row>
    <row r="161" spans="1:18" s="59" customFormat="1" ht="15">
      <c r="A161" s="85"/>
      <c r="B161" s="86"/>
      <c r="C161" s="87"/>
      <c r="D161" s="92"/>
      <c r="E161" s="95"/>
      <c r="F161" s="98"/>
      <c r="G161" s="98"/>
      <c r="H161" s="101"/>
      <c r="I161" s="31" t="s">
        <v>25</v>
      </c>
      <c r="J161" s="17">
        <v>0</v>
      </c>
      <c r="K161" s="13">
        <v>0</v>
      </c>
      <c r="L161" s="13">
        <f>M161-K161</f>
        <v>0</v>
      </c>
      <c r="M161" s="13">
        <v>0</v>
      </c>
      <c r="N161" s="13">
        <v>0</v>
      </c>
      <c r="O161" s="13">
        <v>0</v>
      </c>
      <c r="P161" s="13">
        <f>N161+O161</f>
        <v>0</v>
      </c>
      <c r="Q161" s="14"/>
      <c r="R161" s="17">
        <v>0</v>
      </c>
    </row>
    <row r="162" spans="1:18" s="59" customFormat="1" ht="15">
      <c r="A162" s="88"/>
      <c r="B162" s="89"/>
      <c r="C162" s="90"/>
      <c r="D162" s="93"/>
      <c r="E162" s="96"/>
      <c r="F162" s="99"/>
      <c r="G162" s="99"/>
      <c r="H162" s="102"/>
      <c r="I162" s="32" t="s">
        <v>9</v>
      </c>
      <c r="J162" s="29">
        <f aca="true" t="shared" si="31" ref="J162:P162">SUM(J158:J161)</f>
        <v>0</v>
      </c>
      <c r="K162" s="21">
        <f t="shared" si="31"/>
        <v>0</v>
      </c>
      <c r="L162" s="21">
        <f t="shared" si="31"/>
        <v>0</v>
      </c>
      <c r="M162" s="21">
        <f t="shared" si="31"/>
        <v>0</v>
      </c>
      <c r="N162" s="21">
        <f t="shared" si="31"/>
        <v>0</v>
      </c>
      <c r="O162" s="21">
        <f t="shared" si="31"/>
        <v>0</v>
      </c>
      <c r="P162" s="21">
        <f t="shared" si="31"/>
        <v>0</v>
      </c>
      <c r="Q162" s="28"/>
      <c r="R162" s="29">
        <f>SUM(R158:R161)</f>
        <v>500000</v>
      </c>
    </row>
    <row r="163" spans="1:18" s="59" customFormat="1" ht="18" customHeight="1">
      <c r="A163" s="79" t="s">
        <v>109</v>
      </c>
      <c r="B163" s="80"/>
      <c r="C163" s="80"/>
      <c r="D163" s="80"/>
      <c r="E163" s="80"/>
      <c r="F163" s="80"/>
      <c r="G163" s="80"/>
      <c r="H163" s="80"/>
      <c r="I163" s="80"/>
      <c r="J163" s="80"/>
      <c r="K163" s="80"/>
      <c r="L163" s="80"/>
      <c r="M163" s="80"/>
      <c r="N163" s="80"/>
      <c r="O163" s="80"/>
      <c r="P163" s="80"/>
      <c r="Q163" s="81"/>
      <c r="R163" s="27"/>
    </row>
    <row r="164" spans="1:18" s="59" customFormat="1" ht="15" customHeight="1">
      <c r="A164" s="121" t="s">
        <v>98</v>
      </c>
      <c r="B164" s="122"/>
      <c r="C164" s="123"/>
      <c r="D164" s="130" t="s">
        <v>51</v>
      </c>
      <c r="E164" s="103" t="s">
        <v>99</v>
      </c>
      <c r="F164" s="106" t="s">
        <v>97</v>
      </c>
      <c r="G164" s="106" t="s">
        <v>100</v>
      </c>
      <c r="H164" s="109" t="s">
        <v>4</v>
      </c>
      <c r="I164" s="10" t="s">
        <v>5</v>
      </c>
      <c r="J164" s="11">
        <v>0</v>
      </c>
      <c r="K164" s="12">
        <v>0</v>
      </c>
      <c r="L164" s="12">
        <f>M164-K164</f>
        <v>0</v>
      </c>
      <c r="M164" s="12">
        <v>0</v>
      </c>
      <c r="N164" s="12">
        <v>0</v>
      </c>
      <c r="O164" s="12">
        <v>0</v>
      </c>
      <c r="P164" s="12">
        <f>N164+O164</f>
        <v>0</v>
      </c>
      <c r="Q164" s="76"/>
      <c r="R164" s="17">
        <v>2100000</v>
      </c>
    </row>
    <row r="165" spans="1:18" s="59" customFormat="1" ht="15" customHeight="1">
      <c r="A165" s="124"/>
      <c r="B165" s="125"/>
      <c r="C165" s="126"/>
      <c r="D165" s="131"/>
      <c r="E165" s="104"/>
      <c r="F165" s="107"/>
      <c r="G165" s="107"/>
      <c r="H165" s="110"/>
      <c r="I165" s="10" t="s">
        <v>6</v>
      </c>
      <c r="J165" s="11">
        <v>0</v>
      </c>
      <c r="K165" s="12">
        <v>0</v>
      </c>
      <c r="L165" s="12">
        <f>M165-K165</f>
        <v>0</v>
      </c>
      <c r="M165" s="12">
        <v>0</v>
      </c>
      <c r="N165" s="12">
        <v>0</v>
      </c>
      <c r="O165" s="12">
        <v>0</v>
      </c>
      <c r="P165" s="12">
        <f>N165+O165</f>
        <v>0</v>
      </c>
      <c r="Q165" s="76"/>
      <c r="R165" s="17">
        <v>0</v>
      </c>
    </row>
    <row r="166" spans="1:18" s="59" customFormat="1" ht="15" customHeight="1">
      <c r="A166" s="124"/>
      <c r="B166" s="125"/>
      <c r="C166" s="126"/>
      <c r="D166" s="131"/>
      <c r="E166" s="104"/>
      <c r="F166" s="107"/>
      <c r="G166" s="107"/>
      <c r="H166" s="110"/>
      <c r="I166" s="16" t="s">
        <v>7</v>
      </c>
      <c r="J166" s="11">
        <v>0</v>
      </c>
      <c r="K166" s="12">
        <v>0</v>
      </c>
      <c r="L166" s="12">
        <f>M166-K166</f>
        <v>0</v>
      </c>
      <c r="M166" s="12">
        <v>0</v>
      </c>
      <c r="N166" s="12">
        <v>0</v>
      </c>
      <c r="O166" s="12">
        <v>0</v>
      </c>
      <c r="P166" s="12">
        <f>N166+O166</f>
        <v>0</v>
      </c>
      <c r="Q166" s="76"/>
      <c r="R166" s="17">
        <v>0</v>
      </c>
    </row>
    <row r="167" spans="1:18" s="59" customFormat="1" ht="15">
      <c r="A167" s="124"/>
      <c r="B167" s="125"/>
      <c r="C167" s="126"/>
      <c r="D167" s="131"/>
      <c r="E167" s="104"/>
      <c r="F167" s="107"/>
      <c r="G167" s="107"/>
      <c r="H167" s="110"/>
      <c r="I167" s="16" t="s">
        <v>25</v>
      </c>
      <c r="J167" s="11">
        <v>0</v>
      </c>
      <c r="K167" s="12">
        <v>0</v>
      </c>
      <c r="L167" s="12">
        <f>M167-K167</f>
        <v>0</v>
      </c>
      <c r="M167" s="12">
        <v>0</v>
      </c>
      <c r="N167" s="12">
        <v>0</v>
      </c>
      <c r="O167" s="12">
        <v>0</v>
      </c>
      <c r="P167" s="12">
        <f>N167+O167</f>
        <v>0</v>
      </c>
      <c r="Q167" s="76"/>
      <c r="R167" s="17">
        <v>0</v>
      </c>
    </row>
    <row r="168" spans="1:18" s="59" customFormat="1" ht="15">
      <c r="A168" s="127"/>
      <c r="B168" s="128"/>
      <c r="C168" s="129"/>
      <c r="D168" s="132"/>
      <c r="E168" s="105"/>
      <c r="F168" s="108"/>
      <c r="G168" s="108"/>
      <c r="H168" s="111"/>
      <c r="I168" s="18" t="s">
        <v>9</v>
      </c>
      <c r="J168" s="19">
        <f aca="true" t="shared" si="32" ref="J168:P168">SUM(J164:J167)</f>
        <v>0</v>
      </c>
      <c r="K168" s="20">
        <f t="shared" si="32"/>
        <v>0</v>
      </c>
      <c r="L168" s="20">
        <f t="shared" si="32"/>
        <v>0</v>
      </c>
      <c r="M168" s="20">
        <f t="shared" si="32"/>
        <v>0</v>
      </c>
      <c r="N168" s="20">
        <f t="shared" si="32"/>
        <v>0</v>
      </c>
      <c r="O168" s="20">
        <f t="shared" si="32"/>
        <v>0</v>
      </c>
      <c r="P168" s="20">
        <f t="shared" si="32"/>
        <v>0</v>
      </c>
      <c r="Q168" s="77"/>
      <c r="R168" s="29">
        <f>SUM(R164:R167)</f>
        <v>2100000</v>
      </c>
    </row>
    <row r="169" spans="1:18" ht="18" customHeight="1">
      <c r="A169" s="118" t="s">
        <v>101</v>
      </c>
      <c r="B169" s="119"/>
      <c r="C169" s="119"/>
      <c r="D169" s="119"/>
      <c r="E169" s="119"/>
      <c r="F169" s="119"/>
      <c r="G169" s="119"/>
      <c r="H169" s="119"/>
      <c r="I169" s="119"/>
      <c r="J169" s="119"/>
      <c r="K169" s="119"/>
      <c r="L169" s="119"/>
      <c r="M169" s="119"/>
      <c r="N169" s="119"/>
      <c r="O169" s="119"/>
      <c r="P169" s="119"/>
      <c r="Q169" s="120"/>
      <c r="R169" s="9"/>
    </row>
    <row r="170" spans="1:18" ht="15" customHeight="1">
      <c r="A170" s="121" t="s">
        <v>87</v>
      </c>
      <c r="B170" s="122"/>
      <c r="C170" s="123"/>
      <c r="D170" s="130" t="s">
        <v>51</v>
      </c>
      <c r="E170" s="103" t="s">
        <v>102</v>
      </c>
      <c r="F170" s="106" t="s">
        <v>39</v>
      </c>
      <c r="G170" s="106" t="s">
        <v>89</v>
      </c>
      <c r="H170" s="109" t="s">
        <v>4</v>
      </c>
      <c r="I170" s="10" t="s">
        <v>5</v>
      </c>
      <c r="J170" s="11">
        <v>0</v>
      </c>
      <c r="K170" s="12">
        <v>0</v>
      </c>
      <c r="L170" s="12">
        <f>M170-K170</f>
        <v>0</v>
      </c>
      <c r="M170" s="12">
        <v>0</v>
      </c>
      <c r="N170" s="12">
        <v>0</v>
      </c>
      <c r="O170" s="12">
        <v>0</v>
      </c>
      <c r="P170" s="12">
        <f>N170+O170</f>
        <v>0</v>
      </c>
      <c r="Q170" s="76"/>
      <c r="R170" s="11">
        <v>10300000</v>
      </c>
    </row>
    <row r="171" spans="1:18" ht="15" customHeight="1">
      <c r="A171" s="124"/>
      <c r="B171" s="125"/>
      <c r="C171" s="126"/>
      <c r="D171" s="131"/>
      <c r="E171" s="104"/>
      <c r="F171" s="107"/>
      <c r="G171" s="107"/>
      <c r="H171" s="110"/>
      <c r="I171" s="10" t="s">
        <v>6</v>
      </c>
      <c r="J171" s="11">
        <v>0</v>
      </c>
      <c r="K171" s="12">
        <v>0</v>
      </c>
      <c r="L171" s="12">
        <f>M171-K171</f>
        <v>0</v>
      </c>
      <c r="M171" s="12">
        <v>0</v>
      </c>
      <c r="N171" s="12">
        <v>0</v>
      </c>
      <c r="O171" s="12">
        <v>0</v>
      </c>
      <c r="P171" s="12">
        <f>N171+O171</f>
        <v>0</v>
      </c>
      <c r="Q171" s="15"/>
      <c r="R171" s="11">
        <v>0</v>
      </c>
    </row>
    <row r="172" spans="1:18" ht="15">
      <c r="A172" s="124"/>
      <c r="B172" s="125"/>
      <c r="C172" s="126"/>
      <c r="D172" s="131"/>
      <c r="E172" s="104"/>
      <c r="F172" s="107"/>
      <c r="G172" s="107"/>
      <c r="H172" s="110"/>
      <c r="I172" s="16" t="s">
        <v>7</v>
      </c>
      <c r="J172" s="11">
        <v>0</v>
      </c>
      <c r="K172" s="12">
        <v>0</v>
      </c>
      <c r="L172" s="12">
        <f>M172-K172</f>
        <v>0</v>
      </c>
      <c r="M172" s="12">
        <v>0</v>
      </c>
      <c r="N172" s="12">
        <v>0</v>
      </c>
      <c r="O172" s="12">
        <v>0</v>
      </c>
      <c r="P172" s="12">
        <f>N172+O172</f>
        <v>0</v>
      </c>
      <c r="Q172" s="15"/>
      <c r="R172" s="11">
        <v>0</v>
      </c>
    </row>
    <row r="173" spans="1:18" ht="15">
      <c r="A173" s="124"/>
      <c r="B173" s="125"/>
      <c r="C173" s="126"/>
      <c r="D173" s="131"/>
      <c r="E173" s="104"/>
      <c r="F173" s="107"/>
      <c r="G173" s="107"/>
      <c r="H173" s="110"/>
      <c r="I173" s="16" t="s">
        <v>25</v>
      </c>
      <c r="J173" s="11">
        <v>0</v>
      </c>
      <c r="K173" s="12">
        <v>0</v>
      </c>
      <c r="L173" s="12">
        <f>M173-K173</f>
        <v>0</v>
      </c>
      <c r="M173" s="12">
        <v>0</v>
      </c>
      <c r="N173" s="12">
        <v>0</v>
      </c>
      <c r="O173" s="12">
        <v>0</v>
      </c>
      <c r="P173" s="12">
        <f>N173+O173</f>
        <v>0</v>
      </c>
      <c r="Q173" s="15"/>
      <c r="R173" s="11">
        <v>0</v>
      </c>
    </row>
    <row r="174" spans="1:18" s="22" customFormat="1" ht="14.25" customHeight="1">
      <c r="A174" s="127"/>
      <c r="B174" s="128"/>
      <c r="C174" s="129"/>
      <c r="D174" s="132"/>
      <c r="E174" s="105"/>
      <c r="F174" s="108"/>
      <c r="G174" s="108"/>
      <c r="H174" s="111"/>
      <c r="I174" s="18" t="s">
        <v>9</v>
      </c>
      <c r="J174" s="19">
        <f>SUM(J170:J173)</f>
        <v>0</v>
      </c>
      <c r="K174" s="20">
        <f aca="true" t="shared" si="33" ref="K174:P174">SUM(K170:K173)</f>
        <v>0</v>
      </c>
      <c r="L174" s="20">
        <f t="shared" si="33"/>
        <v>0</v>
      </c>
      <c r="M174" s="20">
        <f t="shared" si="33"/>
        <v>0</v>
      </c>
      <c r="N174" s="20">
        <f t="shared" si="33"/>
        <v>0</v>
      </c>
      <c r="O174" s="20">
        <f t="shared" si="33"/>
        <v>0</v>
      </c>
      <c r="P174" s="20">
        <f t="shared" si="33"/>
        <v>0</v>
      </c>
      <c r="Q174" s="77"/>
      <c r="R174" s="19">
        <f>SUM(R170:R173)</f>
        <v>10300000</v>
      </c>
    </row>
    <row r="175" spans="1:18" s="22" customFormat="1" ht="15" customHeight="1">
      <c r="A175" s="221"/>
      <c r="B175" s="222"/>
      <c r="C175" s="222"/>
      <c r="D175" s="222"/>
      <c r="E175" s="222"/>
      <c r="F175" s="222"/>
      <c r="G175" s="222"/>
      <c r="H175" s="222"/>
      <c r="I175" s="222"/>
      <c r="J175" s="222"/>
      <c r="K175" s="222"/>
      <c r="L175" s="222"/>
      <c r="M175" s="222"/>
      <c r="N175" s="222"/>
      <c r="O175" s="222"/>
      <c r="P175" s="222"/>
      <c r="Q175" s="223"/>
      <c r="R175" s="35"/>
    </row>
    <row r="176" spans="1:18" ht="15">
      <c r="A176" s="212" t="s">
        <v>19</v>
      </c>
      <c r="B176" s="213"/>
      <c r="C176" s="213"/>
      <c r="D176" s="213"/>
      <c r="E176" s="213"/>
      <c r="F176" s="213"/>
      <c r="G176" s="214"/>
      <c r="H176" s="188" t="s">
        <v>4</v>
      </c>
      <c r="I176" s="36" t="s">
        <v>5</v>
      </c>
      <c r="J176" s="37">
        <f>SUM(J84,J96,J90,J102,J109,J115,J121,J127,J133,J139,J164,J170,J146,J152,J158)</f>
        <v>3579253.39</v>
      </c>
      <c r="K176" s="37">
        <f aca="true" t="shared" si="34" ref="K176:P176">SUM(K84,K96,K90,K102,K109,K115,K121,K127,K133,K139,K164,K170,K146,K152,K158)</f>
        <v>2149500</v>
      </c>
      <c r="L176" s="37">
        <f t="shared" si="34"/>
        <v>8382331.41</v>
      </c>
      <c r="M176" s="37">
        <f t="shared" si="34"/>
        <v>10531831.41</v>
      </c>
      <c r="N176" s="37">
        <f t="shared" si="34"/>
        <v>1738359.44</v>
      </c>
      <c r="O176" s="37">
        <f t="shared" si="34"/>
        <v>617.33</v>
      </c>
      <c r="P176" s="37">
        <f t="shared" si="34"/>
        <v>1738976.77</v>
      </c>
      <c r="Q176" s="66">
        <f>P176/M176</f>
        <v>0.16511627487208325</v>
      </c>
      <c r="R176" s="37">
        <f>SUM(R84,R96,R90,R102,R109,R115,R121,R127,R133,R139,R164,R170,R146,R152,R158)</f>
        <v>26743827.04</v>
      </c>
    </row>
    <row r="177" spans="1:18" ht="15" customHeight="1">
      <c r="A177" s="215"/>
      <c r="B177" s="216"/>
      <c r="C177" s="216"/>
      <c r="D177" s="216"/>
      <c r="E177" s="216"/>
      <c r="F177" s="216"/>
      <c r="G177" s="217"/>
      <c r="H177" s="189"/>
      <c r="I177" s="38" t="s">
        <v>6</v>
      </c>
      <c r="J177" s="37">
        <f>SUM(J85,J97,J91,J103,J110,J116,J122,J128,J134,J140,J165,J171,,J147,J153,J159)</f>
        <v>0</v>
      </c>
      <c r="K177" s="37">
        <f aca="true" t="shared" si="35" ref="K177:R177">SUM(K85,K97,K91,K103,K110,K116,K122,K128,K134,K140,K165,K171,,K147,K153,K159)</f>
        <v>0</v>
      </c>
      <c r="L177" s="37">
        <f t="shared" si="35"/>
        <v>0</v>
      </c>
      <c r="M177" s="37">
        <f t="shared" si="35"/>
        <v>0</v>
      </c>
      <c r="N177" s="37">
        <f t="shared" si="35"/>
        <v>0</v>
      </c>
      <c r="O177" s="37">
        <f t="shared" si="35"/>
        <v>0</v>
      </c>
      <c r="P177" s="37">
        <f t="shared" si="35"/>
        <v>0</v>
      </c>
      <c r="Q177" s="66"/>
      <c r="R177" s="37">
        <f t="shared" si="35"/>
        <v>0</v>
      </c>
    </row>
    <row r="178" spans="1:18" ht="15">
      <c r="A178" s="215"/>
      <c r="B178" s="216"/>
      <c r="C178" s="216"/>
      <c r="D178" s="216"/>
      <c r="E178" s="216"/>
      <c r="F178" s="216"/>
      <c r="G178" s="217"/>
      <c r="H178" s="189"/>
      <c r="I178" s="39" t="s">
        <v>7</v>
      </c>
      <c r="J178" s="37">
        <f>SUM(J86,J98,J92,J104,J111,J123,J129,J135,J141,J166,J172,J160,J154,J148,J117)</f>
        <v>393000</v>
      </c>
      <c r="K178" s="37">
        <f aca="true" t="shared" si="36" ref="K178:R178">SUM(K86,K98,K92,K104,K111,K123,K129,K135,K141,K166,K172,K160,K154,K148,K117)</f>
        <v>717794</v>
      </c>
      <c r="L178" s="37">
        <f t="shared" si="36"/>
        <v>272811.44</v>
      </c>
      <c r="M178" s="37">
        <f t="shared" si="36"/>
        <v>990605.44</v>
      </c>
      <c r="N178" s="37">
        <f t="shared" si="36"/>
        <v>990605.44</v>
      </c>
      <c r="O178" s="37">
        <f t="shared" si="36"/>
        <v>0</v>
      </c>
      <c r="P178" s="37">
        <f t="shared" si="36"/>
        <v>990605.44</v>
      </c>
      <c r="Q178" s="66">
        <f>P178/M178</f>
        <v>1</v>
      </c>
      <c r="R178" s="37">
        <f t="shared" si="36"/>
        <v>83826.96</v>
      </c>
    </row>
    <row r="179" spans="1:18" ht="15">
      <c r="A179" s="215"/>
      <c r="B179" s="216"/>
      <c r="C179" s="216"/>
      <c r="D179" s="216"/>
      <c r="E179" s="216"/>
      <c r="F179" s="216"/>
      <c r="G179" s="217"/>
      <c r="H179" s="189"/>
      <c r="I179" s="39" t="s">
        <v>25</v>
      </c>
      <c r="J179" s="37">
        <f>SUM(J87,J99,J93,J105,J124,J130,J136,J142,J167,J173,J161,J155,J149,J1137,J118,J112)</f>
        <v>1360000</v>
      </c>
      <c r="K179" s="37">
        <f aca="true" t="shared" si="37" ref="K179:R179">SUM(K87,K99,K93,K105,K124,K130,K136,K142,K167,K173,K161,K155,K149,K1137,K118,K112)</f>
        <v>4700500</v>
      </c>
      <c r="L179" s="37">
        <f t="shared" si="37"/>
        <v>340000</v>
      </c>
      <c r="M179" s="37">
        <f t="shared" si="37"/>
        <v>5040500</v>
      </c>
      <c r="N179" s="37">
        <f t="shared" si="37"/>
        <v>4558828.59</v>
      </c>
      <c r="O179" s="37">
        <f t="shared" si="37"/>
        <v>3498.18</v>
      </c>
      <c r="P179" s="37">
        <f t="shared" si="37"/>
        <v>4562326.77</v>
      </c>
      <c r="Q179" s="66">
        <f>P179/M179</f>
        <v>0.9051337704592798</v>
      </c>
      <c r="R179" s="37">
        <f t="shared" si="37"/>
        <v>0</v>
      </c>
    </row>
    <row r="180" spans="1:18" ht="15">
      <c r="A180" s="218"/>
      <c r="B180" s="219"/>
      <c r="C180" s="219"/>
      <c r="D180" s="219"/>
      <c r="E180" s="219"/>
      <c r="F180" s="219"/>
      <c r="G180" s="220"/>
      <c r="H180" s="190"/>
      <c r="I180" s="40" t="s">
        <v>9</v>
      </c>
      <c r="J180" s="41">
        <f>SUM(J176:J179)</f>
        <v>5332253.390000001</v>
      </c>
      <c r="K180" s="41">
        <f aca="true" t="shared" si="38" ref="K180:R180">SUM(K176:K179)</f>
        <v>7567794</v>
      </c>
      <c r="L180" s="41">
        <f t="shared" si="38"/>
        <v>8995142.85</v>
      </c>
      <c r="M180" s="41">
        <f t="shared" si="38"/>
        <v>16562936.85</v>
      </c>
      <c r="N180" s="41">
        <f t="shared" si="38"/>
        <v>7287793.47</v>
      </c>
      <c r="O180" s="41">
        <f t="shared" si="38"/>
        <v>4115.51</v>
      </c>
      <c r="P180" s="41">
        <f t="shared" si="38"/>
        <v>7291908.9799999995</v>
      </c>
      <c r="Q180" s="67">
        <f>P180/M180</f>
        <v>0.44025459047741283</v>
      </c>
      <c r="R180" s="41">
        <f t="shared" si="38"/>
        <v>26827654</v>
      </c>
    </row>
    <row r="181" spans="2:18" ht="15">
      <c r="B181" s="58"/>
      <c r="C181" s="58"/>
      <c r="D181" s="58"/>
      <c r="E181" s="58"/>
      <c r="F181" s="58"/>
      <c r="G181" s="58"/>
      <c r="H181" s="58"/>
      <c r="I181" s="58"/>
      <c r="J181" s="58"/>
      <c r="K181" s="58"/>
      <c r="L181" s="58"/>
      <c r="M181" s="58"/>
      <c r="N181" s="58"/>
      <c r="O181" s="58"/>
      <c r="P181" s="58"/>
      <c r="Q181" s="58"/>
      <c r="R181" s="58"/>
    </row>
  </sheetData>
  <sheetProtection/>
  <mergeCells count="208">
    <mergeCell ref="A30:Q30"/>
    <mergeCell ref="A31:C35"/>
    <mergeCell ref="D31:D35"/>
    <mergeCell ref="E31:E35"/>
    <mergeCell ref="F31:F35"/>
    <mergeCell ref="G31:G35"/>
    <mergeCell ref="H31:H35"/>
    <mergeCell ref="A83:Q83"/>
    <mergeCell ref="A84:C88"/>
    <mergeCell ref="D84:D88"/>
    <mergeCell ref="E84:E88"/>
    <mergeCell ref="F84:F88"/>
    <mergeCell ref="G84:G88"/>
    <mergeCell ref="H84:H88"/>
    <mergeCell ref="A24:Q24"/>
    <mergeCell ref="A25:C29"/>
    <mergeCell ref="D25:D29"/>
    <mergeCell ref="E25:E29"/>
    <mergeCell ref="F25:F29"/>
    <mergeCell ref="G25:G29"/>
    <mergeCell ref="H25:H29"/>
    <mergeCell ref="A18:Q18"/>
    <mergeCell ref="A19:C23"/>
    <mergeCell ref="D19:D23"/>
    <mergeCell ref="E19:E23"/>
    <mergeCell ref="F19:F23"/>
    <mergeCell ref="G19:G23"/>
    <mergeCell ref="H19:H23"/>
    <mergeCell ref="A145:Q145"/>
    <mergeCell ref="A146:C150"/>
    <mergeCell ref="D146:D150"/>
    <mergeCell ref="E146:E150"/>
    <mergeCell ref="F146:F150"/>
    <mergeCell ref="G146:G150"/>
    <mergeCell ref="H146:H150"/>
    <mergeCell ref="A62:C66"/>
    <mergeCell ref="D62:D66"/>
    <mergeCell ref="E62:E66"/>
    <mergeCell ref="F62:F66"/>
    <mergeCell ref="G62:G66"/>
    <mergeCell ref="H62:H66"/>
    <mergeCell ref="A132:Q132"/>
    <mergeCell ref="G133:G137"/>
    <mergeCell ref="E164:E168"/>
    <mergeCell ref="E133:E137"/>
    <mergeCell ref="P1:Q1"/>
    <mergeCell ref="A5:C7"/>
    <mergeCell ref="A9:G13"/>
    <mergeCell ref="A14:Q14"/>
    <mergeCell ref="Q15:Q16"/>
    <mergeCell ref="I15:I16"/>
    <mergeCell ref="L15:L16"/>
    <mergeCell ref="M15:M16"/>
    <mergeCell ref="A8:C8"/>
    <mergeCell ref="A2:Q2"/>
    <mergeCell ref="E44:E48"/>
    <mergeCell ref="A176:G180"/>
    <mergeCell ref="H74:H78"/>
    <mergeCell ref="E102:E106"/>
    <mergeCell ref="B81:G82"/>
    <mergeCell ref="B107:G107"/>
    <mergeCell ref="B101:G101"/>
    <mergeCell ref="B80:G80"/>
    <mergeCell ref="A74:G78"/>
    <mergeCell ref="A175:Q175"/>
    <mergeCell ref="A73:Q73"/>
    <mergeCell ref="A79:Q79"/>
    <mergeCell ref="F127:F131"/>
    <mergeCell ref="E127:E131"/>
    <mergeCell ref="A115:C119"/>
    <mergeCell ref="E115:E119"/>
    <mergeCell ref="A68:C72"/>
    <mergeCell ref="H44:H48"/>
    <mergeCell ref="A44:C48"/>
    <mergeCell ref="H68:H72"/>
    <mergeCell ref="E68:E72"/>
    <mergeCell ref="F44:F48"/>
    <mergeCell ref="G56:G60"/>
    <mergeCell ref="D44:D48"/>
    <mergeCell ref="F68:F72"/>
    <mergeCell ref="A61:Q61"/>
    <mergeCell ref="A55:Q55"/>
    <mergeCell ref="F133:F137"/>
    <mergeCell ref="H133:H137"/>
    <mergeCell ref="D133:D137"/>
    <mergeCell ref="H164:H168"/>
    <mergeCell ref="A138:Q138"/>
    <mergeCell ref="A139:C144"/>
    <mergeCell ref="D139:D144"/>
    <mergeCell ref="E139:E144"/>
    <mergeCell ref="D68:D72"/>
    <mergeCell ref="H127:H131"/>
    <mergeCell ref="D115:D119"/>
    <mergeCell ref="G115:G119"/>
    <mergeCell ref="H115:H119"/>
    <mergeCell ref="F115:F119"/>
    <mergeCell ref="A102:C106"/>
    <mergeCell ref="G102:G106"/>
    <mergeCell ref="A108:Q108"/>
    <mergeCell ref="A109:C113"/>
    <mergeCell ref="D109:D113"/>
    <mergeCell ref="E109:E113"/>
    <mergeCell ref="F109:F113"/>
    <mergeCell ref="G109:G113"/>
    <mergeCell ref="H109:H113"/>
    <mergeCell ref="F102:F106"/>
    <mergeCell ref="H176:H180"/>
    <mergeCell ref="A126:Q126"/>
    <mergeCell ref="G127:G131"/>
    <mergeCell ref="A163:Q163"/>
    <mergeCell ref="A127:C131"/>
    <mergeCell ref="G164:G168"/>
    <mergeCell ref="A164:C168"/>
    <mergeCell ref="A169:Q169"/>
    <mergeCell ref="A170:C174"/>
    <mergeCell ref="D170:D174"/>
    <mergeCell ref="H102:H106"/>
    <mergeCell ref="D102:D106"/>
    <mergeCell ref="F164:F168"/>
    <mergeCell ref="D164:D168"/>
    <mergeCell ref="D127:D131"/>
    <mergeCell ref="A133:C137"/>
    <mergeCell ref="A114:Q114"/>
    <mergeCell ref="F139:F144"/>
    <mergeCell ref="G139:G144"/>
    <mergeCell ref="H139:H144"/>
    <mergeCell ref="A4:Q4"/>
    <mergeCell ref="F5:G6"/>
    <mergeCell ref="A43:Q43"/>
    <mergeCell ref="H5:I7"/>
    <mergeCell ref="K5:Q6"/>
    <mergeCell ref="H9:H13"/>
    <mergeCell ref="E5:E6"/>
    <mergeCell ref="B42:G42"/>
    <mergeCell ref="A37:C41"/>
    <mergeCell ref="D5:D7"/>
    <mergeCell ref="A15:A16"/>
    <mergeCell ref="C15:G16"/>
    <mergeCell ref="R15:R16"/>
    <mergeCell ref="P15:P16"/>
    <mergeCell ref="H15:H16"/>
    <mergeCell ref="K15:K16"/>
    <mergeCell ref="O15:O16"/>
    <mergeCell ref="B15:B16"/>
    <mergeCell ref="F37:F41"/>
    <mergeCell ref="H37:H41"/>
    <mergeCell ref="E37:E41"/>
    <mergeCell ref="D37:D41"/>
    <mergeCell ref="G37:G41"/>
    <mergeCell ref="B36:G36"/>
    <mergeCell ref="A49:Q49"/>
    <mergeCell ref="N15:N16"/>
    <mergeCell ref="A56:C60"/>
    <mergeCell ref="D56:D60"/>
    <mergeCell ref="E56:E60"/>
    <mergeCell ref="F56:F60"/>
    <mergeCell ref="G44:G48"/>
    <mergeCell ref="B17:G17"/>
    <mergeCell ref="J15:J16"/>
    <mergeCell ref="J5:J7"/>
    <mergeCell ref="A120:Q120"/>
    <mergeCell ref="A121:C125"/>
    <mergeCell ref="D121:D125"/>
    <mergeCell ref="E121:E125"/>
    <mergeCell ref="F121:F125"/>
    <mergeCell ref="G121:G125"/>
    <mergeCell ref="H121:H125"/>
    <mergeCell ref="A95:Q95"/>
    <mergeCell ref="A96:C100"/>
    <mergeCell ref="D96:D100"/>
    <mergeCell ref="E96:E100"/>
    <mergeCell ref="F96:F100"/>
    <mergeCell ref="G96:G100"/>
    <mergeCell ref="H96:H100"/>
    <mergeCell ref="A89:Q89"/>
    <mergeCell ref="H56:H60"/>
    <mergeCell ref="A90:C94"/>
    <mergeCell ref="D90:D94"/>
    <mergeCell ref="E90:E94"/>
    <mergeCell ref="F90:F94"/>
    <mergeCell ref="G90:G94"/>
    <mergeCell ref="H90:H94"/>
    <mergeCell ref="A67:Q67"/>
    <mergeCell ref="G68:G72"/>
    <mergeCell ref="E170:E174"/>
    <mergeCell ref="F170:F174"/>
    <mergeCell ref="G170:G174"/>
    <mergeCell ref="H170:H174"/>
    <mergeCell ref="A50:C54"/>
    <mergeCell ref="D50:D54"/>
    <mergeCell ref="E50:E54"/>
    <mergeCell ref="F50:F54"/>
    <mergeCell ref="G50:G54"/>
    <mergeCell ref="H50:H54"/>
    <mergeCell ref="A151:Q151"/>
    <mergeCell ref="A152:C156"/>
    <mergeCell ref="D152:D156"/>
    <mergeCell ref="E152:E156"/>
    <mergeCell ref="F152:F156"/>
    <mergeCell ref="G152:G156"/>
    <mergeCell ref="H152:H156"/>
    <mergeCell ref="A157:Q157"/>
    <mergeCell ref="A158:C162"/>
    <mergeCell ref="D158:D162"/>
    <mergeCell ref="E158:E162"/>
    <mergeCell ref="F158:F162"/>
    <mergeCell ref="G158:G162"/>
    <mergeCell ref="H158:H162"/>
  </mergeCells>
  <printOptions horizontalCentered="1"/>
  <pageMargins left="0.984251968503937" right="0.7086614173228346" top="0.7480314960629921" bottom="0.7480314960629921" header="0.31496062992125984" footer="0.31496062992125984"/>
  <pageSetup fitToHeight="0" fitToWidth="1" horizontalDpi="300" verticalDpi="3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2010-07-20T06:48:22Z</cp:lastPrinted>
  <dcterms:created xsi:type="dcterms:W3CDTF">2006-10-17T10:06:23Z</dcterms:created>
  <dcterms:modified xsi:type="dcterms:W3CDTF">2021-03-31T12:37:32Z</dcterms:modified>
  <cp:category/>
  <cp:version/>
  <cp:contentType/>
  <cp:contentStatus/>
</cp:coreProperties>
</file>